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40" windowWidth="14535" windowHeight="7725" firstSheet="5" activeTab="7"/>
  </bookViews>
  <sheets>
    <sheet name="คำอธิบายเพิ่มเติม" sheetId="1" r:id="rId1"/>
    <sheet name="หมวด 1 (LD)" sheetId="2" r:id="rId2"/>
    <sheet name="หมวด 2 (SP)" sheetId="3" r:id="rId3"/>
    <sheet name="หมวด 3 (CS)" sheetId="4" r:id="rId4"/>
    <sheet name="หมวด 4 (IT)" sheetId="5" r:id="rId5"/>
    <sheet name="คำอธิบาย ฐานข้อมูล (database)" sheetId="6" r:id="rId6"/>
    <sheet name="หมวด 5 (HR)" sheetId="7" r:id="rId7"/>
    <sheet name="หมวด 6 (PM)" sheetId="8" r:id="rId8"/>
    <sheet name="หมวด7 (RM)" sheetId="9" r:id="rId9"/>
    <sheet name="กราฟกรม" sheetId="10" r:id="rId10"/>
  </sheets>
  <externalReferences>
    <externalReference r:id="rId13"/>
  </externalReferences>
  <definedNames>
    <definedName name="_xlnm._FilterDatabase" localSheetId="1" hidden="1">'หมวด 1 (LD)'!$H$1:$H$74</definedName>
    <definedName name="_xlnm._FilterDatabase" localSheetId="2" hidden="1">'หมวด 2 (SP)'!$H$1:$H$120</definedName>
    <definedName name="_xlnm._FilterDatabase" localSheetId="3" hidden="1">'หมวด 3 (CS)'!$I$1:$I$42</definedName>
    <definedName name="_xlnm._FilterDatabase" localSheetId="4" hidden="1">'หมวด 4 (IT)'!$H$1:$H$41</definedName>
    <definedName name="_xlnm._FilterDatabase" localSheetId="6" hidden="1">'หมวด 5 (HR)'!$N$1:$N$30</definedName>
    <definedName name="_xlnm._FilterDatabase" localSheetId="7" hidden="1">'หมวด 6 (PM)'!$H$1:$H$45</definedName>
    <definedName name="_xlnm.Print_Titles" localSheetId="1">'หมวด 1 (LD)'!$3:$3</definedName>
    <definedName name="_xlnm.Print_Titles" localSheetId="2">'หมวด 2 (SP)'!$3:$3</definedName>
    <definedName name="_xlnm.Print_Titles" localSheetId="3">'หมวด 3 (CS)'!$3:$3</definedName>
    <definedName name="_xlnm.Print_Titles" localSheetId="4">'หมวด 4 (IT)'!$3:$3</definedName>
    <definedName name="_xlnm.Print_Titles" localSheetId="6">'หมวด 5 (HR)'!$3:$3</definedName>
    <definedName name="_xlnm.Print_Titles" localSheetId="7">'หมวด 6 (PM)'!$3:$3</definedName>
    <definedName name="_xlnm.Print_Titles" localSheetId="8">'หมวด7 (RM)'!$3:$5</definedName>
  </definedNames>
  <calcPr fullCalcOnLoad="1"/>
</workbook>
</file>

<file path=xl/sharedStrings.xml><?xml version="1.0" encoding="utf-8"?>
<sst xmlns="http://schemas.openxmlformats.org/spreadsheetml/2006/main" count="989" uniqueCount="768">
  <si>
    <t xml:space="preserve"> - มีแผนปฏิบัติการประจำปี หรือปฏิทินกิจกรรม (Gantt Chart) โดยแสดงขั้นตอน/กิจกรรมทั้งหมดที่ส่วนราชการจะต้องดำเนินการเพื่อถ่ายทอดตัวชี้วัดและเป้าหมาย
ซึ่งครอบคลุมถึงการดำเนินการตามกระบวนการจัดทำข้อตกลงและประเมินผลทั้งในระดับหน่วยงานและระดับบุคคล (เริ่มตั้งแต่การทบทวนระบบประเมินผลฯ ของปีที่ผ่านมาไปจนถึงขั้นตอนการสรุปผลการประเมินและนำไปเชื่อมโยงกับการจัดสรรสิ่งจูงใจในปีงบฯ 2553)</t>
  </si>
  <si>
    <r>
      <t xml:space="preserve"> - แผนฯ /ปฏิทินกิจกรรมได้รับความเห็นชอบจาก</t>
    </r>
    <r>
      <rPr>
        <b/>
        <u val="single"/>
        <sz val="10"/>
        <color indexed="10"/>
        <rFont val="Tahoma"/>
        <family val="2"/>
      </rPr>
      <t>ผู้บริหารไม่เกินไตรมาสที่ 2 ของปีงบประมาณ</t>
    </r>
    <r>
      <rPr>
        <sz val="10"/>
        <color indexed="8"/>
        <rFont val="Tahoma"/>
        <family val="2"/>
      </rPr>
      <t>และก่อนนำไปใช้งาน</t>
    </r>
  </si>
  <si>
    <t xml:space="preserve"> - แสดงหลักเกณฑ์ในการประเมินผลสำเร็จของตัวชี้วัดและเป้าหมายที่กำหนดไว้ตามข้อตกลงฯได้ชัดเจน</t>
  </si>
  <si>
    <r>
      <t xml:space="preserve">(เช่น กำหนดระดับคะแนนที่จะใช้ในการประเมินผลสำเร็จพร้อมคำนิยามไว้ชัดเจน / กำหนดหลักการในการกำหนดค่าเป้าหมายและเกณฑ์การให้คะแนนในแต่ละระดับชัดเจน </t>
    </r>
    <r>
      <rPr>
        <u val="single"/>
        <sz val="10"/>
        <color indexed="8"/>
        <rFont val="Tahoma"/>
        <family val="2"/>
      </rPr>
      <t>ตัวอย่าง</t>
    </r>
    <r>
      <rPr>
        <sz val="10"/>
        <color indexed="8"/>
        <rFont val="Tahoma"/>
        <family val="2"/>
      </rPr>
      <t xml:space="preserve"> กำหนดว่าการตั้งเป้าหมายของปี 53 จะต้องไม่ต่ำกว่าผลงานในอดีตและจะกำหนดค่าเป้าหมายนั้นไว้ที่ระดับคะแนนไม่เกิน 3)</t>
    </r>
  </si>
  <si>
    <t xml:space="preserve"> - แสดงถึงแนวทาง/วิธีการ กรอบระยะเวลาที่ส่วนราชการกำหนดไว้สำหรับการติดตามและรายงานผลการดำเนินงาน เพื่อให้ผลการประเมินที่ได้มีความน่าเชื่อถือ และสะท้อนผลสำเร็จของการดำเนินงานได้ชัดเจน และครบถ้วน</t>
  </si>
  <si>
    <t>1) ติดตามและรายงานความก้าวหน้าโดยมีความถี่เหมาะสม</t>
  </si>
  <si>
    <t>2) กลุ่มเป้าหมาย/บุคลากรที่เกี่ยวข้องในการติดตามและรายงานผลเหมาะสม</t>
  </si>
  <si>
    <t xml:space="preserve">3) การสรุปผลการดำเนินงานประจำปี </t>
  </si>
  <si>
    <t xml:space="preserve">4)การตรวจสอบความถูกต้องผลการดำเนินงานที่ได้รับรายงาน </t>
  </si>
  <si>
    <t>5) การสอบทานสรุปผลการประเมิน (ผลคะแนน)</t>
  </si>
  <si>
    <r>
      <t xml:space="preserve">§ </t>
    </r>
    <r>
      <rPr>
        <sz val="10"/>
        <color indexed="8"/>
        <rFont val="Tahoma"/>
        <family val="2"/>
      </rPr>
      <t>มีการดำเนินการตามแผนปฏิบัติการประจำปี หรือ ปฏิทินกิจกรรม (Gantt Chart) ในการถ่ายทอดตัวชี้วัดและเป้าหมาย</t>
    </r>
  </si>
  <si>
    <t xml:space="preserve"> - แสดงเอกสาร หลักฐาน ของการดำเนินการได้ตามขั้นตอนที่กำหนดไว้ในแผนปฏิบัติการฯ หรือปฏิทินกิจกรรมในการถ่ายทอดตัวชี้วัดและเป้าหมาย ซึ่งครอบคลุมถึงการติดตามความก้าวหน้าในการดำเนินการตามข้อตกลงฯ (พิจารณาทั้งในระดับหน่วยงานและระดับบุคคล)</t>
  </si>
  <si>
    <t xml:space="preserve"> - ระดับหน่วยงาน</t>
  </si>
  <si>
    <t xml:space="preserve"> - ระดับบุคคล</t>
  </si>
  <si>
    <r>
      <t xml:space="preserve"> - แสดงเอกสาร หลักฐาน ช่องทาง สื่อต่างๆ ที่ใช้ในการสื่อสารให้บุคลากรในสังกัดรับทราบถึงกรอบการประเมินผล และแผนปฏิบัติการฯ หรือ ปฏิทินกิจกรรมในการถ่ายทอดตัวชี้วัด และเป้าหมาย รวมถึงแนวทางการติดตามประเมินผลการดำเนินงานตามข้อตกลงฯ ในทุกระดับ </t>
    </r>
    <r>
      <rPr>
        <b/>
        <i/>
        <sz val="10"/>
        <color indexed="12"/>
        <rFont val="Tahoma"/>
        <family val="2"/>
      </rPr>
      <t>(ทั้งนี้ จะพิจารณาความครบถ้วนของเนื้อหาที่ได้สื่อสารออกไป และความทั่วถึงของกลุ่มเป้าหมายที่ได้รับการสื่อสาร ทำความเข้าใจ อาจมีการสุ่มเลือกผู้ปฏิบัติ หรือ ตัวอย่างรายงานการดำเนินงานตามตัวชี้วัดมาพิจารณาว่าผู้ปฏิบัติมีความเข้าใจตัวชี้วัด เกณฑ์การประเมินและ เป้าหมายหรือไม่)</t>
    </r>
  </si>
  <si>
    <r>
      <t xml:space="preserve"> - มีข้อตกลงในการประเมินผลฯ ตามตัวชี้วัดและเป้าหมายที่ทำการถ่ายทอดลงไป</t>
    </r>
    <r>
      <rPr>
        <b/>
        <i/>
        <sz val="10"/>
        <color indexed="10"/>
        <rFont val="Tahoma"/>
        <family val="2"/>
      </rPr>
      <t>ทั้งในระดับสำนัก/กองและระดับบุคคล</t>
    </r>
    <r>
      <rPr>
        <sz val="10"/>
        <color indexed="8"/>
        <rFont val="Tahoma"/>
        <family val="2"/>
      </rPr>
      <t xml:space="preserve"> โดยจัดทำเป็นลายลักษณ์อักษร ได้แล้วเสร็จภายในไตรมาสที่ 2 ของปีงบประมาณ และมีเนื้อหาเกี่ยวกับตัวชี้วัด น้ำหนัก เป้าหมายและเกณฑ์การให้คะแนนที่สามารถใช้ประเมินผลได้อย่างเป็นรูปธรรม (พิจารณาทั้งในระดับหน่วยงานและระดับบุคคล)</t>
    </r>
  </si>
  <si>
    <r>
      <t xml:space="preserve"> </t>
    </r>
    <r>
      <rPr>
        <sz val="10"/>
        <color indexed="8"/>
        <rFont val="Times New Roman"/>
        <family val="1"/>
      </rPr>
      <t>มีการติดตามความก้าวหน้าในการปฏิบัติราชการและมีการรายงานผลการดำเนินงานตามตัวชี้วัดและเป้าหมายในแต่ละระดับที่มีความถี่เหมาะสมและกลุ่มเป้าหมายที่เข้าร่วมในการดำเนินการเหมาะสม</t>
    </r>
  </si>
  <si>
    <t xml:space="preserve"> - แสดงเอกสาร หลักฐานในการติดตามความก้าวหน้าของการดำเนินงานและการรายงานผลการดำเนินงานตามข้อตกลงฯ ในทุกระดับทั้งระดับหน่วยงานและบุคคล โดยมีความถี่และผู้เข้าร่วมการประชุม หรือชี้แจง หรือรายงานผลอย่างเหมาะสม (ตรงตามแนวทาง/วิธีการ/กรอบระยะเวลา/กลุ่มเป้าหมายที่กำหนดไว้) (พิจารณาทั้งในระดับหน่วยงานและระดับบุคคล)</t>
  </si>
  <si>
    <t>ส่วนราชการ/ผู้บริหารต้องมีการกำหนดทิศทางการทำงานที่ชัดเจน ครอบคลุมในเรื่องวิสัยทัศน์ ค่านิยม เป้าประสงค์หรือผลการดำเนินการที่คาดหวังขององค์การ โดยมุ่งเน้นผู้รับบริการและผู้มีส่วนได้ส่วนเสีย รวมทั้งมีการสื่อสารเพื่อถ่ายทอดทิศทางดังกล่าวสู่บุคลากร เพื่อให้เกิดการรับรู้ ความเข้าใจ และการนำไปปฏิบัติของบุคลากร อันจะส่งผลให้การดำเนินการบรรลุผลตามเป้าประสงค์ที่ตั้งไว้</t>
  </si>
  <si>
    <t>A</t>
  </si>
  <si>
    <r>
      <t>§</t>
    </r>
    <r>
      <rPr>
        <sz val="10"/>
        <color indexed="8"/>
        <rFont val="Tahoma"/>
        <family val="2"/>
      </rPr>
      <t xml:space="preserve"> มีแนวทาง/วิธีการในการกำหนดทิศทางองค์กรที่แสดงให้เห็นถึงการมุ่งเน้นผู้รับบริการและผู้มีส่วนได้ส่วนเสีย โดยอาจจัดทำเป็นแผนภาพ (Flow Chart) ของกระบวนการ </t>
    </r>
  </si>
  <si>
    <r>
      <t>§</t>
    </r>
    <r>
      <rPr>
        <sz val="10"/>
        <color indexed="8"/>
        <rFont val="Tahoma"/>
        <family val="2"/>
      </rPr>
      <t xml:space="preserve"> แนวทาง/ช่องทางในการสื่อสารทิศทางขององค์กร</t>
    </r>
  </si>
  <si>
    <r>
      <t>§</t>
    </r>
    <r>
      <rPr>
        <sz val="10"/>
        <color indexed="8"/>
        <rFont val="Tahoma"/>
        <family val="2"/>
      </rPr>
      <t xml:space="preserve"> ระบุผู้รับผิดชอบในการดำเนินการที่ชัดเจน</t>
    </r>
  </si>
  <si>
    <t>D</t>
  </si>
  <si>
    <t>L</t>
  </si>
  <si>
    <r>
      <t>§</t>
    </r>
    <r>
      <rPr>
        <sz val="10"/>
        <color indexed="8"/>
        <rFont val="Tahoma"/>
        <family val="2"/>
      </rPr>
      <t xml:space="preserve"> มีการติดตามประเมินผลการกำหนด และสื่อสารทิศทางขององค์การอย่างเป็นระบบ</t>
    </r>
  </si>
  <si>
    <r>
      <t>§</t>
    </r>
    <r>
      <rPr>
        <sz val="10"/>
        <color indexed="8"/>
        <rFont val="Tahoma"/>
        <family val="2"/>
      </rPr>
      <t xml:space="preserve"> แสดงให้เห็นถึงการปรับปรุงวิธีการกำหนดทิศทางขององค์กร และวิธีการ/ ช่องทางในการสื่อสาร</t>
    </r>
  </si>
  <si>
    <t>I</t>
  </si>
  <si>
    <t>HR 4</t>
  </si>
  <si>
    <t xml:space="preserve">ส่วนราชการต้องมีระบบการประกันคุณภาพของการฝึกอบรม รวมถึงการประเมินประสิทธิผลและความคุ้มค่าของการพัฒนา/ฝึกอบรมบุคลากร </t>
  </si>
  <si>
    <t>HR 5</t>
  </si>
  <si>
    <t>ส่วนราชการมีแผนการสร้างความก้าวหน้าในสายงานให้แก่บุคลากร เพื่อสร้างขวัญและกำลังใจในการปฏิบัติงานให้กับบุคลากร</t>
  </si>
  <si>
    <t>หมวด 6 การจัดการกระบวนการ</t>
  </si>
  <si>
    <t>PM 1</t>
  </si>
  <si>
    <t>A / D / I</t>
  </si>
  <si>
    <t>คะแนนมิติย่อย</t>
  </si>
  <si>
    <t>คะแนนรายมิติย่อย</t>
  </si>
  <si>
    <t xml:space="preserve"> - มี Flow Chart หรือภาพแสดงขั้นตอน ของกระบวนการวางแผน แผน 4 ปี  และ 1 ปี อย่างชัดเจน โดยต้องแสดงให้เห็นกิจกรรมที่สำคัญ (ไม่ใช่ระบุแค่หลักการ cascading) </t>
  </si>
  <si>
    <t xml:space="preserve"> - แผน 4 ปี</t>
  </si>
  <si>
    <t xml:space="preserve"> - แผน 1 ปี</t>
  </si>
  <si>
    <t xml:space="preserve"> - การมีส่วนร่วมของผู้บริหารใน 3 ระดับ ในกระบวนการวางแผน (ผู้บริหาร 3 ระดับ หมายถึง หัวหน้าส่วนราชการ รองหัวหน้าส่วนราชการ ผอ.สำนัก/กอง)</t>
  </si>
  <si>
    <t>IT3</t>
  </si>
  <si>
    <t>IT4</t>
  </si>
  <si>
    <t>IT5</t>
  </si>
  <si>
    <t>ส่วนราชการต้องมีระบบการติดตาม เฝ้าระวัง และเตือนภัย (Warning System) เช่น การกำหนดระบบการเตือนภัยแบบสัญญาณไฟจราจร การจัดตั้งห้องปฏิบัติการ (Operation Room, Management Cockpit, War Room) ที่บ่งชี้ถึงการเปลี่ยนแปลงที่เกิดขึ้น</t>
  </si>
  <si>
    <t>IT6</t>
  </si>
  <si>
    <t xml:space="preserve">ส่วนราชการต้องมีระบบบริหารความเสี่ยงของระบบฐานข้อมูลและสารสนเทศ </t>
  </si>
  <si>
    <t>IT7</t>
  </si>
  <si>
    <t>หมวด 5 การมุ่งเน้นทรัพยากรบุคคล</t>
  </si>
  <si>
    <t>HR 1</t>
  </si>
  <si>
    <t>ส่วนราชการต้องกำหนดปัจจัยทีมีผลต่อความผาสุก และความพึงพอใจ ของบุคลากร รวมทั้งต้องมีการวิเคราะห์และปรับปรุงปัจจัย ดังกล่าวให้มีความเหมาะสม เพื่อสร้างแรงจูงใจในการปฏิบัติงานและให้เกิดความผูกพันต่อองค์การ</t>
  </si>
  <si>
    <r>
      <t>§</t>
    </r>
    <r>
      <rPr>
        <sz val="10"/>
        <color indexed="8"/>
        <rFont val="Tahoma"/>
        <family val="2"/>
      </rPr>
      <t xml:space="preserve">  มีแผนการสร้างความผาสุก และความพึงพอใจของบุคลากร ที่สอดคล้องกับปัจจัยที่กำหนด</t>
    </r>
  </si>
  <si>
    <t>HR 2</t>
  </si>
  <si>
    <r>
      <t>§</t>
    </r>
    <r>
      <rPr>
        <sz val="10"/>
        <color indexed="8"/>
        <rFont val="Tahoma"/>
        <family val="2"/>
      </rPr>
      <t xml:space="preserve"> มีการแจ้งผลการปฏิบัติงานให้กับบุคลากร</t>
    </r>
  </si>
  <si>
    <t>HR 3</t>
  </si>
  <si>
    <t>ส่วนราชการต้องดำเนินการตามแผนกลยุทธ์การบริหารทรัพยากรบุคคลที่กำหนดไว้ใน SP3 ไปปฏิบัติ เพื่อให้มีขีดสมรรถนะที่เหมาะสม สามารถปฏิบัติงานให้บรรลุผลตามเป้าประสงค์เชิงยุทธศาสตร์</t>
  </si>
  <si>
    <r>
      <t>§</t>
    </r>
    <r>
      <rPr>
        <sz val="10"/>
        <color indexed="8"/>
        <rFont val="Tahoma"/>
        <family val="2"/>
      </rPr>
      <t xml:space="preserve">  มีกระบวนการกำหนดปัจจัยที่มีผลต่อความผาสุก ความพึงพอใจของบุคลากร ประกอบด้วย ปัจจัยที่สร้างแรงจูงใจ และปัจจัยที่สร้างบรรยากาศในการทำงาน </t>
    </r>
  </si>
  <si>
    <t xml:space="preserve">เมื่อดำเนินการวิเคราะห์ตามประเด็นพิจารณาอย่างครบถ้วนเป็นที่เรียบร้อย </t>
  </si>
  <si>
    <t xml:space="preserve">ให้กดที่ปุ่มลูกศรในช่อง "ดำเนินการครบถ้วน (Y/N)" เพื่อเปิดเมนู Filter </t>
  </si>
  <si>
    <t>ส่วนราชการต้องจัดทำแผนการจัดการความรู้ และนำแผนไปปฏิบัติ</t>
  </si>
  <si>
    <t>ส่วนราชการต้องมีระบบรองรับภาวะฉุกเฉินต่าง ๆ ที่อาจเกิดขึ้นและมีผลกระทบต่อการจัดการกระบวนการ  เพื่อให้ส่วนราชการจะสามารถดำเนินงานได้อย่างต่อเนื่อง</t>
  </si>
  <si>
    <t>ขั้นตอนที่ 7</t>
  </si>
  <si>
    <t>แนวทางการประเมิน</t>
  </si>
  <si>
    <t>คะแนนเฉลี่ยถ่วงน้ำหนักในแต่ละข้อ</t>
  </si>
  <si>
    <t>(ร้อยละ)</t>
  </si>
  <si>
    <t>RM 1</t>
  </si>
  <si>
    <t>RM 2</t>
  </si>
  <si>
    <t>RM 3</t>
  </si>
  <si>
    <t>RM 5</t>
  </si>
  <si>
    <t>RM 6</t>
  </si>
  <si>
    <t>PM 5</t>
  </si>
  <si>
    <t>ส่วนราชการต้องกำหนดมาตรฐานการปฏิบัติงาน ของกระบวนการที่สร้างคุณค่า และกระบวนการสนับสนุน โดยมีวิธีการในการนำมาตรฐานการปฏิบัติงานดังกล่าวให้บุคลากรนำไปปฏิบัติ เพื่อให้บรรลุผลตามข้อกำหนดที่สำคัญ</t>
  </si>
  <si>
    <t>PM 6</t>
  </si>
  <si>
    <t>ส่วนราชการต้องมีการปรับปรุงกระบวนการที่สร้างคุณค่าและกระบวนการสนับสนุน เพื่อให้ผลการดำเนินการดีขึ้นและป้องกันไม่ให้เกิดข้อผิดพลาด การทำงานซ้ำ และความสูญเสียจากผลการดำเนินการ</t>
  </si>
  <si>
    <r>
      <t>§</t>
    </r>
    <r>
      <rPr>
        <sz val="10"/>
        <color indexed="8"/>
        <rFont val="Tahoma"/>
        <family val="2"/>
      </rPr>
      <t xml:space="preserve">  มีการจัดลำดับความสำคัญของปัจจัยที่มีผลต่อความผาสุก ความพึงพอใจของบุคลากร</t>
    </r>
  </si>
  <si>
    <r>
      <t>§</t>
    </r>
    <r>
      <rPr>
        <sz val="10"/>
        <color indexed="8"/>
        <rFont val="Tahoma"/>
        <family val="2"/>
      </rPr>
      <t xml:space="preserve"> บุคลากรทั่วทั้งองค์กรได้รับการประเมินผลการปฏิบัติงาน</t>
    </r>
  </si>
  <si>
    <t>แนวทาง/ขั้นตอนการดำเนินการ และการใช้แบบฟอร์ม</t>
  </si>
  <si>
    <t>ขั้นตอนที่ 2</t>
  </si>
  <si>
    <t>ขั้นตอนที่ 3</t>
  </si>
  <si>
    <t>ค่าน้ำหนัก</t>
  </si>
  <si>
    <t>คะแนนรวมในแต่ละประเด็น</t>
  </si>
  <si>
    <t>คะแนนรายมิติ</t>
  </si>
  <si>
    <t>คะแนนในแต่ละประเด็นย่อย</t>
  </si>
  <si>
    <t>คะแนนรวม</t>
  </si>
  <si>
    <t>ร้อยละของการผ่าน</t>
  </si>
  <si>
    <t>คะแนนหัวข้อ</t>
  </si>
  <si>
    <t>หัวข้อ</t>
  </si>
  <si>
    <t>1.2</t>
  </si>
  <si>
    <t>2.1</t>
  </si>
  <si>
    <t>2.2</t>
  </si>
  <si>
    <t>3.1</t>
  </si>
  <si>
    <t>3.2</t>
  </si>
  <si>
    <t>4.1</t>
  </si>
  <si>
    <t>4.2</t>
  </si>
  <si>
    <t>5.1</t>
  </si>
  <si>
    <t>5.2</t>
  </si>
  <si>
    <t>6.1</t>
  </si>
  <si>
    <t>6.2</t>
  </si>
  <si>
    <t>ปรับ</t>
  </si>
  <si>
    <t>ประเด็นการตรวจ</t>
  </si>
  <si>
    <t>ค่าคะแนนถ่วงน้ำหนัก</t>
  </si>
  <si>
    <t xml:space="preserve"> - เข้าใจ</t>
  </si>
  <si>
    <t xml:space="preserve"> - นำไปใช้เป็นแนวทางในการปฏิบัติงาน</t>
  </si>
  <si>
    <t xml:space="preserve"> - รับรู้</t>
  </si>
  <si>
    <t xml:space="preserve"> - แสดงเอกสาร/รายงานที่แสดงว่าบุคลากรทุกคนได้รับการประเมิน</t>
  </si>
  <si>
    <t xml:space="preserve"> - แสดงรายงานผลการดำเนินการตาม Action Plan ปี 52</t>
  </si>
  <si>
    <t xml:space="preserve"> - แสดงความสอดคล้องได้ (อย่างใดอย่างหนึ่งก็ได้)</t>
  </si>
  <si>
    <t xml:space="preserve"> - มีคำสั่ง หรือ วิธีปฏิบัติ หรือ แนวทาง อย่างใดอย่างหนึ่ง (คำสั่งที่ออกมานานแล้วแต่ยังใช้อยู่ปัจจุบันก็ได้)</t>
  </si>
  <si>
    <t xml:space="preserve"> - มีรายงานผลการใช้อำนาจของผู้รับมอบอำนาจ (อาจใช้แบบฟอร์มการรายงานผล) </t>
  </si>
  <si>
    <t xml:space="preserve"> - มีการสรุปผลการใช้อำนาจทั้งหมด (อาจเป็นการสรุปผลต่อจากรายงานการใช้อำนาจก็ได้)</t>
  </si>
  <si>
    <t>LD 4</t>
  </si>
  <si>
    <t>ส่วนราชการ/ผู้บริหารต้องกำหนดตัวชี้วัดที่สำคัญ และกำหนดให้มีระบบการติดตามและประเมินผลการปฏิบัติราชการ สำหรับใช้ในการทบทวนผลการปฏิบัติงานและนำผลการทบทวนดังกล่าวมาจัดลำดับความสำคัญ เพื่อนำไปใช้ในการปรับปรุงการดำเนินงานของส่วนราชการให้ดีขึ้น</t>
  </si>
  <si>
    <r>
      <t>§</t>
    </r>
    <r>
      <rPr>
        <sz val="10"/>
        <color indexed="8"/>
        <rFont val="Tahoma"/>
        <family val="2"/>
      </rPr>
      <t xml:space="preserve"> แนวทาง/วิธีการในการกำหนดตัวชี้วัดที่สำคัญที่ผู้บริหารใช้ในการติดตามประเมินผล โดยอาจจัดทำเป็นแผนภาพ (Flow Chart) ของกระบวนการ ซึ่งตัวชี้วัดที่สำคัญควรประกอบด้วย</t>
    </r>
  </si>
  <si>
    <t xml:space="preserve"> -  ตัวชี้วัดในการบรรลุพันธกิจหลัก</t>
  </si>
  <si>
    <t xml:space="preserve"> - ตัวชี้วัดของแผนงาน/โครงการ</t>
  </si>
  <si>
    <r>
      <t>§</t>
    </r>
    <r>
      <rPr>
        <sz val="10"/>
        <color indexed="8"/>
        <rFont val="Tahoma"/>
        <family val="2"/>
      </rPr>
      <t xml:space="preserve"> แผนในการประเมินผลการปฏิบัติงาน ซึ่งประกอบด้วย </t>
    </r>
  </si>
  <si>
    <t>-แนวทางในการประเมิน</t>
  </si>
  <si>
    <t xml:space="preserve">-กรอบระยะเวลา </t>
  </si>
  <si>
    <t xml:space="preserve">-ผู้รับผิดชอบในการประเมินผล </t>
  </si>
  <si>
    <t>-ตัวชี้วัดที่สำคัญ</t>
  </si>
  <si>
    <r>
      <t>§</t>
    </r>
    <r>
      <rPr>
        <sz val="10"/>
        <color indexed="8"/>
        <rFont val="Tahoma"/>
        <family val="2"/>
      </rPr>
      <t xml:space="preserve"> แนวทาง/ปัจจัยที่ใช้ในการนำผลการทบทวนมาจัดลำดับความสำคัญเพื่อปรับปรุงการดำเนินงานของส่วนราชการให้ดีขึ้น</t>
    </r>
  </si>
  <si>
    <r>
      <t>§</t>
    </r>
    <r>
      <rPr>
        <sz val="10"/>
        <color indexed="8"/>
        <rFont val="Tahoma"/>
        <family val="2"/>
      </rPr>
      <t xml:space="preserve"> ตัวชี้วัดที่สำคัญที่ผู้บริหารใช้ในการติดตามประเมินผล </t>
    </r>
  </si>
  <si>
    <r>
      <t>§</t>
    </r>
    <r>
      <rPr>
        <sz val="10"/>
        <color indexed="8"/>
        <rFont val="Tahoma"/>
        <family val="2"/>
      </rPr>
      <t xml:space="preserve"> รายงานผลการประเมินผลการปฏิบัติราชการ</t>
    </r>
  </si>
  <si>
    <r>
      <t>§</t>
    </r>
    <r>
      <rPr>
        <sz val="10"/>
        <color indexed="8"/>
        <rFont val="Tahoma"/>
        <family val="2"/>
      </rPr>
      <t xml:space="preserve"> รายงานผลการจัดลำดับความสำคัญของผลการทบทวนที่จะนำมาปรับปรุงการดำเนินงาน</t>
    </r>
  </si>
  <si>
    <t>L/I</t>
  </si>
  <si>
    <t>LD5</t>
  </si>
  <si>
    <t>LD 6</t>
  </si>
  <si>
    <t xml:space="preserve">       1. จัดวางระบบการควบคุมภายใน โดยอย่างน้อยต้องแสดงข้อมูล</t>
  </si>
  <si>
    <t>LD7</t>
  </si>
  <si>
    <t>ให้ส่วนราชการจัดทำแผนพัฒนาองค์การ ประจำปีงบประมาณ พ.ศ. 2554 ในอีก 2 หมวดที่เหลือ ที่ยังไม่ได้ดำเนินการในปีงบประมาณ พ.ศ. 2552 และ 2553</t>
  </si>
  <si>
    <r>
      <t xml:space="preserve">§ </t>
    </r>
    <r>
      <rPr>
        <sz val="10"/>
        <color indexed="8"/>
        <rFont val="Tahoma"/>
        <family val="2"/>
      </rPr>
      <t>มีการระบุผู้รับผิดชอบการดำเนินการอย่างชัดเจน</t>
    </r>
  </si>
  <si>
    <t xml:space="preserve"> - แสดงกลยุทธ์ที่รองรับ/เอาชนะความท้าทายที่ระบุในลักษณะสำคัญขององค์กร ปี 52 (แสดงความสัมพันธ์ระหว่างความท้าทายกับกลยุทธ์ที่ได้กำหนด)</t>
  </si>
  <si>
    <t xml:space="preserve"> - แสดงให้เห็นความสอดคล้องระหว่างแผนกลยุทธ์ด้านการบริหารทรัพยากรบุคคลกับแผนปฏิบัติราชการ 4 ปี และแผนปฏิบัติราชการประจำปี</t>
  </si>
  <si>
    <t xml:space="preserve"> - แสดงผลความพึงพอใจ</t>
  </si>
  <si>
    <t xml:space="preserve"> - มีกรอบแนวคิดหรือแนวทางหรือแผนในการส่งเสริม (next step)</t>
  </si>
  <si>
    <t xml:space="preserve"> - ตัวอย่างการดำเนินการ /โครงการ หรือ กิจกรรม  หรือเวที หรือวาระต่าง ๆ </t>
  </si>
  <si>
    <t xml:space="preserve"> - แสดงระบบ/วิธีการ ในการเปิดช่องทาง</t>
  </si>
  <si>
    <t xml:space="preserve"> - แสดงให้เห็นถึงการกำหนดกลุ่มผู้มีส่วนได้ส่วนเสีย (Stakeholders)</t>
  </si>
  <si>
    <t xml:space="preserve"> - แสดงระบบหรือวิธีการ หรือกลไกในการส่งเสริมการมีส่วนร่วมของประชาชน</t>
  </si>
  <si>
    <t xml:space="preserve"> - แสดงตัวอย่างการปรับปรุงคุณภาพการให้บริการหรือการปฏิบัติงาน</t>
  </si>
  <si>
    <t xml:space="preserve"> - แสดงการทบทวนระบบการจัดการข้อร้องเรียน/ข้อเสนอแนะ/ ข้อคิดเห็น</t>
  </si>
  <si>
    <t xml:space="preserve"> - แสดงตัวอย่างของกระบวนการที่ใช้ระบบการติดตาม</t>
  </si>
  <si>
    <r>
      <t xml:space="preserve"> - มีเอกสารที่แสดงการทบทวนนโยบายความมั่นคง ซึ่งอย่างน้อยประกอบด้วย
       </t>
    </r>
    <r>
      <rPr>
        <sz val="10"/>
        <color indexed="8"/>
        <rFont val="Arial"/>
        <family val="2"/>
      </rPr>
      <t>◦</t>
    </r>
    <r>
      <rPr>
        <sz val="10"/>
        <color indexed="8"/>
        <rFont val="Tahoma"/>
        <family val="2"/>
      </rPr>
      <t xml:space="preserve"> Acceptable use Policy
       </t>
    </r>
    <r>
      <rPr>
        <sz val="10"/>
        <color indexed="8"/>
        <rFont val="Arial"/>
        <family val="2"/>
      </rPr>
      <t>◦</t>
    </r>
    <r>
      <rPr>
        <sz val="10"/>
        <color indexed="8"/>
        <rFont val="Tahoma"/>
        <family val="2"/>
      </rPr>
      <t xml:space="preserve"> Wireless Policy
       </t>
    </r>
    <r>
      <rPr>
        <sz val="10"/>
        <color indexed="8"/>
        <rFont val="Arial"/>
        <family val="2"/>
      </rPr>
      <t>◦</t>
    </r>
    <r>
      <rPr>
        <sz val="10"/>
        <color indexed="8"/>
        <rFont val="Tahoma"/>
        <family val="2"/>
      </rPr>
      <t xml:space="preserve"> Firewall Policy
       </t>
    </r>
    <r>
      <rPr>
        <sz val="10"/>
        <color indexed="8"/>
        <rFont val="Arial"/>
        <family val="2"/>
      </rPr>
      <t>◦</t>
    </r>
    <r>
      <rPr>
        <sz val="10"/>
        <color indexed="8"/>
        <rFont val="Tahoma"/>
        <family val="2"/>
      </rPr>
      <t xml:space="preserve"> E-mail Policy
       </t>
    </r>
    <r>
      <rPr>
        <sz val="10"/>
        <color indexed="8"/>
        <rFont val="Arial"/>
        <family val="2"/>
      </rPr>
      <t>◦</t>
    </r>
    <r>
      <rPr>
        <sz val="10"/>
        <color indexed="8"/>
        <rFont val="Tahoma"/>
        <family val="2"/>
      </rPr>
      <t xml:space="preserve"> Internet Security Policy
       </t>
    </r>
    <r>
      <rPr>
        <sz val="10"/>
        <color indexed="8"/>
        <rFont val="Arial"/>
        <family val="2"/>
      </rPr>
      <t>◦</t>
    </r>
    <r>
      <rPr>
        <sz val="10"/>
        <color indexed="8"/>
        <rFont val="Tahoma"/>
        <family val="2"/>
      </rPr>
      <t xml:space="preserve"> Access control Policy
       </t>
    </r>
    <r>
      <rPr>
        <sz val="10"/>
        <color indexed="8"/>
        <rFont val="Arial"/>
        <family val="2"/>
      </rPr>
      <t>◦</t>
    </r>
    <r>
      <rPr>
        <sz val="10"/>
        <color indexed="8"/>
        <rFont val="Tahoma"/>
        <family val="2"/>
      </rPr>
      <t xml:space="preserve"> IDS/IPS Policy
</t>
    </r>
    <r>
      <rPr>
        <u val="single"/>
        <sz val="10"/>
        <color indexed="8"/>
        <rFont val="Tahoma"/>
        <family val="2"/>
      </rPr>
      <t>หมายเหตุ</t>
    </r>
    <r>
      <rPr>
        <sz val="10"/>
        <color indexed="8"/>
        <rFont val="Tahoma"/>
        <family val="2"/>
      </rPr>
      <t xml:space="preserve"> : อ้างอิงตามมาตรฐาน ISO2IEC 27001 Annex A และศึกษารายละเอียดวิธีปฏิบัติทางเทคนิคจาก ISO/IEC 17799:2005</t>
    </r>
  </si>
  <si>
    <r>
      <t xml:space="preserve"> - มีเอกสารนโยบายความมั่นคง ซึ่งอย่างน้อยประกอบด้วย
       </t>
    </r>
    <r>
      <rPr>
        <sz val="10"/>
        <color indexed="8"/>
        <rFont val="Arial"/>
        <family val="2"/>
      </rPr>
      <t>◦</t>
    </r>
    <r>
      <rPr>
        <sz val="10"/>
        <color indexed="8"/>
        <rFont val="Tahoma"/>
        <family val="2"/>
      </rPr>
      <t xml:space="preserve"> Acceptable use Policy
       </t>
    </r>
    <r>
      <rPr>
        <sz val="10"/>
        <color indexed="8"/>
        <rFont val="Arial"/>
        <family val="2"/>
      </rPr>
      <t>◦</t>
    </r>
    <r>
      <rPr>
        <sz val="10"/>
        <color indexed="8"/>
        <rFont val="Tahoma"/>
        <family val="2"/>
      </rPr>
      <t xml:space="preserve"> Wireless Policy
       </t>
    </r>
    <r>
      <rPr>
        <sz val="10"/>
        <color indexed="8"/>
        <rFont val="Arial"/>
        <family val="2"/>
      </rPr>
      <t>◦</t>
    </r>
    <r>
      <rPr>
        <sz val="10"/>
        <color indexed="8"/>
        <rFont val="Tahoma"/>
        <family val="2"/>
      </rPr>
      <t xml:space="preserve"> Firewall Policy
       </t>
    </r>
    <r>
      <rPr>
        <sz val="10"/>
        <color indexed="8"/>
        <rFont val="Arial"/>
        <family val="2"/>
      </rPr>
      <t>◦</t>
    </r>
    <r>
      <rPr>
        <sz val="10"/>
        <color indexed="8"/>
        <rFont val="Tahoma"/>
        <family val="2"/>
      </rPr>
      <t xml:space="preserve"> E-mail Policy
       </t>
    </r>
    <r>
      <rPr>
        <sz val="10"/>
        <color indexed="8"/>
        <rFont val="Arial"/>
        <family val="2"/>
      </rPr>
      <t>◦</t>
    </r>
    <r>
      <rPr>
        <sz val="10"/>
        <color indexed="8"/>
        <rFont val="Tahoma"/>
        <family val="2"/>
      </rPr>
      <t xml:space="preserve"> Internet Security Policy
       </t>
    </r>
    <r>
      <rPr>
        <sz val="10"/>
        <color indexed="8"/>
        <rFont val="Arial"/>
        <family val="2"/>
      </rPr>
      <t>◦</t>
    </r>
    <r>
      <rPr>
        <sz val="10"/>
        <color indexed="8"/>
        <rFont val="Tahoma"/>
        <family val="2"/>
      </rPr>
      <t xml:space="preserve"> Access control Policy
       </t>
    </r>
    <r>
      <rPr>
        <sz val="10"/>
        <color indexed="8"/>
        <rFont val="Arial"/>
        <family val="2"/>
      </rPr>
      <t>◦</t>
    </r>
    <r>
      <rPr>
        <sz val="10"/>
        <color indexed="8"/>
        <rFont val="Tahoma"/>
        <family val="2"/>
      </rPr>
      <t xml:space="preserve"> IDS/IPS Policy
ที่ CIO หรือ CEO เป็นผู้อนุมัติ
</t>
    </r>
    <r>
      <rPr>
        <u val="single"/>
        <sz val="10"/>
        <color indexed="8"/>
        <rFont val="Tahoma"/>
        <family val="2"/>
      </rPr>
      <t>หมายเหตุ</t>
    </r>
    <r>
      <rPr>
        <sz val="10"/>
        <color indexed="8"/>
        <rFont val="Tahoma"/>
        <family val="2"/>
      </rPr>
      <t xml:space="preserve"> : อ้างอิงตามมาตรฐาน ISO2IEC 27001 Annex A และศึกษารายละเอียดวิธีปฏิบัติทางเทคนิคจาก ISO/IEC 17799:2005</t>
    </r>
  </si>
  <si>
    <t xml:space="preserve"> - มีเอกสารที่กำหนดหน้าที่ความรับผิดชอบของบุคลากรในองค์การในการดำเนินการด้านความมั่นคงปลอดภัยสำหรับสารสนเทศขององค์การไว้อย่างชัดเจน</t>
  </si>
  <si>
    <t xml:space="preserve"> - มีรายละเอียดระบบสารสนเทศที่มีทั้งหมดในองค์การ นับจนถึง มิถุนายน 2553</t>
  </si>
  <si>
    <r>
      <t xml:space="preserve"> </t>
    </r>
    <r>
      <rPr>
        <sz val="10"/>
        <color indexed="8"/>
        <rFont val="Arial"/>
        <family val="2"/>
      </rPr>
      <t>◦</t>
    </r>
    <r>
      <rPr>
        <sz val="10"/>
        <color indexed="8"/>
        <rFont val="Tahoma"/>
        <family val="2"/>
      </rPr>
      <t xml:space="preserve"> มีการ back up</t>
    </r>
  </si>
  <si>
    <r>
      <t>◦</t>
    </r>
    <r>
      <rPr>
        <sz val="10"/>
        <color indexed="8"/>
        <rFont val="Tahoma"/>
        <family val="2"/>
      </rPr>
      <t xml:space="preserve"> มีการระบุขั้นตอนและผู้รับผิดชอบการ recovery</t>
    </r>
  </si>
  <si>
    <r>
      <t xml:space="preserve"> </t>
    </r>
    <r>
      <rPr>
        <sz val="10"/>
        <color indexed="8"/>
        <rFont val="Arial"/>
        <family val="2"/>
      </rPr>
      <t>◦</t>
    </r>
    <r>
      <rPr>
        <sz val="10"/>
        <color indexed="8"/>
        <rFont val="Tahoma"/>
        <family val="2"/>
      </rPr>
      <t xml:space="preserve">  มีการระบุขั้นตอนและผู้รับผิดชอบการ back up </t>
    </r>
  </si>
  <si>
    <r>
      <t xml:space="preserve"> </t>
    </r>
    <r>
      <rPr>
        <sz val="10"/>
        <color indexed="8"/>
        <rFont val="Arial"/>
        <family val="2"/>
      </rPr>
      <t>◦</t>
    </r>
    <r>
      <rPr>
        <sz val="10"/>
        <color indexed="8"/>
        <rFont val="Tahoma"/>
        <family val="2"/>
      </rPr>
      <t xml:space="preserve"> มีการ Recovery</t>
    </r>
  </si>
  <si>
    <r>
      <t>◦</t>
    </r>
    <r>
      <rPr>
        <sz val="10"/>
        <color indexed="8"/>
        <rFont val="Tahoma"/>
        <family val="2"/>
      </rPr>
      <t xml:space="preserve"> มี anti virus</t>
    </r>
  </si>
  <si>
    <r>
      <t>◦</t>
    </r>
    <r>
      <rPr>
        <sz val="10"/>
        <color indexed="8"/>
        <rFont val="Tahoma"/>
        <family val="2"/>
      </rPr>
      <t xml:space="preserve"> มี firewall</t>
    </r>
  </si>
  <si>
    <r>
      <t>◦</t>
    </r>
    <r>
      <rPr>
        <sz val="10"/>
        <color indexed="8"/>
        <rFont val="Tahoma"/>
        <family val="2"/>
      </rPr>
      <t xml:space="preserve"> มีไฟฟ้าสำรอง</t>
    </r>
  </si>
  <si>
    <t xml:space="preserve"> - สรุปบทเรียนโดยวิเคราะห์ผลการดำเนินงานและสาเหตุของความสำเร็จ / ไม่สำเร็จ ปัญหา อุปสรรคของการดำเนินงานตามตัวชี้วัดต่างๆ และการดำเนินการตามระบบประเมินผล (พิจารณาทั้งในระดับหน่วยงานและระดับบุคคล)</t>
  </si>
  <si>
    <r>
      <t>§</t>
    </r>
    <r>
      <rPr>
        <sz val="10"/>
        <color indexed="8"/>
        <rFont val="Tahoma"/>
        <family val="2"/>
      </rPr>
      <t> มีข้อเสนอแนะเพื่อการปรับปรุงการปฏิบัติงานในอนาคต</t>
    </r>
  </si>
  <si>
    <t xml:space="preserve"> - แสดงเอกสาร หลักฐาน การประกาศหลักเกณฑ์และวิธีการที่ใช้ในการจัดสรรสิ่งจูงใจโดยนำผลการประเมินที่ได้มาประกอบการพิจารณา ซึ่งเนื้อหาของหลักเกณฑ์ต้องสะท้อนให้เห็นถึงความแตกต่างของสิ่งจูงใจที่จะได้รับตามระดับของผลการประเมิน(ผลคะแนน)</t>
  </si>
  <si>
    <t xml:space="preserve"> - นำบทเรียนที่ได้จากการติดตามประเมินผลฯมาจัดทำข้อเสนอแนะในการนำไปปรับปรุงการดำเนินงานตามตัวชี้วัด และระบบประเมินผลฯให้ดีขึ้นในอนาคต (พิจารณาทั้งในระดับหน่วยงานและระดับบุคคล)</t>
  </si>
  <si>
    <t>ส่วนราชการต้องมีระบบฐานข้อมูลที่ช่วยสนับสนุนการดำเนินงานตามแผนยุทธศาสตร์และแผนปฏิบัติราชการ นอกจากนี้ต้องมีฐานข้อมูลเกี่ยวกับผลการดำเนินงานตามแผนยุทธศาสตร์และแผนปฏิบัติราชการ รวมทั้งตัวชี้วัดตามคำรับรองการปฏิบัติราชการ ที่ครอบคลุม ถูกต้อง และทันสมัย</t>
  </si>
  <si>
    <t>• แสดงการวิเคราะห์ข้อมูลที่จำเป็นในแต่ละยุทธศาสตร์</t>
  </si>
  <si>
    <t>• แสดงการทบทวนฐานข้อมูลทั้งหมดในแต่ละยุทธศาสตร์ที่มี</t>
  </si>
  <si>
    <t>• แสดงแนวทางการปรับปรุงฐานข้อมูลเดิมได้ครบถ้วน (กรณีที่ต้องมีการปรับปรุง)</t>
  </si>
  <si>
    <t>• แสดงฐานข้อมูลที่ได้พัฒนาขึ้นในปี 2553 ได้ครบถ้วน</t>
  </si>
  <si>
    <t xml:space="preserve">• แสดงฐานข้อมูลที่ได้ทำการปรับปรุงในปี 2553 ได้ครบถ้วน </t>
  </si>
  <si>
    <t>• แสดงฐานข้อมูลผลการดำเนินงานของตัวชี้วัดตามคำรับรองการปฏิบัติราชการ ประจำปี 2549-2553 โดยแสดงรายละเอียดของผลการดำเนินงาน เช่น กรณีเป็นร้อยละ ต้องแสดงค่าเศษและส่วน กรณีเป็นตัวชี้วัดขั้นตอนต้องแสดงรายละเอียดสิ่งที่ได้ทำ</t>
  </si>
  <si>
    <t>• แสดงการวิเคราะห์ข้อมูลที่จำเป็นในแต่ละกระบวนการสร้างคุณค่า</t>
  </si>
  <si>
    <t>• แสดงการทบทวนฐานข้อมูลทั้งหมดในกระบวนการที่สร้างคุณค่าที่จัดทำไว้ในปีงบประมาณ พ.ศ. 2551-2552</t>
  </si>
  <si>
    <t>• แสดงการวิเคราะห์ข้อมูลที่จำเป็นในกระบวนการสนับสนุน</t>
  </si>
  <si>
    <t>• แสดงการทบทวนฐานข้อมูลทั้งหมดในกระบวนการสนับสนุนที่จัดทำไว้ในปีงบประมาณ พ.ศ. 2551-2552</t>
  </si>
  <si>
    <t>• แสดงฐานข้อมูลที่ได้ทำการปรับปรุงในปี 2553 ได้ครบถ้วน (กรณีที่ต้องมีการปรับปรุง)</t>
  </si>
  <si>
    <t>ส่วนราชการต้องมีฐานข้อมูลเพื่อสนับสนุนการปฏิบัติงานของกระบวนการสนับสนุนกระบวนการละ 1 ฐานข้อมูล</t>
  </si>
  <si>
    <t>• แสดงการวิเคราะห์ข้อมูลที่จำเป็นหรือความรู้ที่เกี่ยวข้องของส่วนราชการเพื่อให้ประชาชนสามารถเข้าค้นหาได้</t>
  </si>
  <si>
    <t>• แสดงการวิเคราะห์งานบริการที่เกี่ยวข้องกับส่วนราชการเพื่อให้ประชาชนสามารถเข้าใช้บริการ</t>
  </si>
  <si>
    <t>• แสดงการทบทวนข้อมูลที่จำเป็นหรือความรู้ที่เกี่ยวข้องของส่วนราชการเพื่อให้ประชาชนสามารถเข้าค้นหาได้ที่ได้ดำเนินการในอดีต</t>
  </si>
  <si>
    <t>• แสดงการทบทวนงานบริการที่เกี่ยวข้องกับส่วนราชการเพื่อให้ประชาชนสามารถเข้าใช้บริการที่ได้ดำเนินการไว้ในอดีต</t>
  </si>
  <si>
    <t>• แสดงแนวทางการปรับปรุงงานบริการเดิมได้ครบถ้วน (กรณีที่ต้องมีการปรับปรุง)</t>
  </si>
  <si>
    <t>• แสดงการดำเนินการตามพระราชบัญญัติข้อมูลข่าวสารของราชการ พ.ศ. 2540</t>
  </si>
  <si>
    <t>• แสดงการให้บริการสืบค้นข้อมูลหรือความรู้</t>
  </si>
  <si>
    <t>• แสดงงานบริการผ่านระบบเทคโนโลยีสารสนเทศที่ได้พัฒนาขึ้นในปี 2553</t>
  </si>
  <si>
    <t>• แสดงงานบริการที่ได้ปรับปรุงในปี 2553 (กรณีที่ต้องมีการปรับปรุง)</t>
  </si>
  <si>
    <t>• แสดงผลการปฏิบัติตามแผนแก้ไขปัญหาจากสถานการณ์ความไม่แน่นอนและภัยพิบัติที่อาจจะเกิดกับระบบฐานข้อมูลและสารสนเทศ (IT Contingency Plan)</t>
  </si>
  <si>
    <t xml:space="preserve">• แสดง Access Rights ที่ถูกต้องและทันสมัยได้อย่างน้อย 1 ระบบ </t>
  </si>
  <si>
    <t>• แสดงการทบทวนนโยบายความมั่นคง</t>
  </si>
  <si>
    <t>• แสดงผลการกำหนดหน้าที่ความรับผิดชอบของข้าราชการในการดำเนินงานทางด้านความมั่นคงปลอดภัยสำหรับสารสนเทศองค์การ</t>
  </si>
  <si>
    <t>• แสดงระบบสารสนเทศที่มีทั้งหมดในองค์การ</t>
  </si>
  <si>
    <t>• แสดงระบบรักษาความมั่นคงและปลอดภัย (Security) ของระบบฐานข้อมูลและสารสนเทศ</t>
  </si>
  <si>
    <t>• แสดงรายละเอียดแผนแก้ไขปัญหาจากสถานการณ์ความไม่แน่นอนและภัยพิบัติที่อาจจะเกิดกับระบบฐานข้อมูลและสารสนเทศ (IT Contingency Plan)</t>
  </si>
  <si>
    <t xml:space="preserve">การประเมินสุ่มเลือกไม่ต่ำกว่า 5 หน่วยงานมาพิจารณา (ยกเว้นถ้ามีสำนัก/กองไมถึง 5 หน่วย จะตรวจทั้งหมด)  </t>
  </si>
  <si>
    <t>หากส่วนราชการดำเนินการตามคู่มือการประเมินผลการปฏิบัติการภาพรวมระบบบริหารผลงานและระบบประเมินผลการปฏิบัติราชการ ตามแนวทางที่สำนักงาน ก.พ. ส่งเสริม สามารถนำมาอ้างอิงเป็นผลการดำเนินงานได้</t>
  </si>
  <si>
    <t xml:space="preserve"> - แสดงหลักการ/หลักเกณฑ์การกำหนดเป้าหมายและเกณฑ์การให้คะแนนที่เหมาะสม สามารถผลักดันให้บรรลุเป้าประสงค์ได้ในระดับสำนัก/กอง</t>
  </si>
  <si>
    <t xml:space="preserve"> - มีหลักการ แนวทาง วิธีการที่ชัดเจนและเหมาะสมในการประมวลผลการดำเนินงานและการประเมินผล (การให้คะแนน) เพื่อสรุปเป็นผลคะแนนขั้นสุดท้ายได้</t>
  </si>
  <si>
    <r>
      <t xml:space="preserve">  2. ระดับบุคคล (อย่างน้อย 1 หน่วยงาน)
</t>
    </r>
    <r>
      <rPr>
        <i/>
        <sz val="10"/>
        <color indexed="8"/>
        <rFont val="Tahoma"/>
        <family val="2"/>
      </rPr>
      <t xml:space="preserve">- การถ่ายทอดเป้าหมายลงสู่ระดับบุคคล จะต้องดำเนินการอย่างน้อย 1 สำนัก/กอง </t>
    </r>
  </si>
  <si>
    <t xml:space="preserve"> - แสดงกรอบแนวทางในการกำหนดตัวชี้วัด และถ่ายทอดตัวชี้วัดและเป้าหมายลงไปยังระดับบุคคลอย่างน้อย 1 สำนัก/กอง (สามารถเลือกดำเนินการได้ทั้งสำนัก/กองที่มีโครงสร้างรองรับตามกฎหมายและสำนัก/กองที่จัดตั้งขึ้นเพื่อรองรับการบริหารจัดการภายในส่วนราชการเอง)</t>
  </si>
  <si>
    <t xml:space="preserve"> - แสดงหลักการ/หลักเกณฑ์การกำหนดเป้าหมายและเกณฑ์การให้คะแนนที่เหมาะสม สามารถผลักดันให้บรรลุเป้าหมายการดำเนินงานในระดับบุคลากรได้</t>
  </si>
  <si>
    <r>
      <t>§</t>
    </r>
    <r>
      <rPr>
        <sz val="10"/>
        <color indexed="8"/>
        <rFont val="Tahoma"/>
        <family val="2"/>
      </rPr>
      <t xml:space="preserve"> มีแนวทาง/วิธีการจัดทำนโยบายการกำกับดูแลองค์การที่ดี โดยอาจจะทำเป็นแผนภาพ (Flow Chart) แสดงกระบวนการจัดทำ ทบทวน ปรับปรุงนโยบายฯ</t>
    </r>
  </si>
  <si>
    <r>
      <t>§</t>
    </r>
    <r>
      <rPr>
        <sz val="10"/>
        <color indexed="8"/>
        <rFont val="Tahoma"/>
        <family val="2"/>
      </rPr>
      <t xml:space="preserve"> มีแนวทาง/ช่องทางในการสื่อสารนโยบายการกำกับดูแลองค์การที่ดีภายในองค์การ</t>
    </r>
  </si>
  <si>
    <r>
      <t>§</t>
    </r>
    <r>
      <rPr>
        <sz val="10"/>
        <color indexed="8"/>
        <rFont val="Tahoma"/>
        <family val="2"/>
      </rPr>
      <t xml:space="preserve"> มีการจัดทำแผนปฏิบัติการประจำปีที่ว่าด้วยการดำเนินการ การส่งเสริม ให้มีการนำนโยบายการกำกับดูแลองค์การที่ดีไปสู่การปฏิบัติที่ครอบคลุมทั้ง 4 ด้าน</t>
    </r>
  </si>
  <si>
    <t xml:space="preserve"> - มีแผนปฏิบัติการประจำปีที่ว่าด้วยการดำเนินการ การส่งเสริม</t>
  </si>
  <si>
    <r>
      <t>§</t>
    </r>
    <r>
      <rPr>
        <sz val="10"/>
        <color indexed="8"/>
        <rFont val="Tahoma"/>
        <family val="2"/>
      </rPr>
      <t xml:space="preserve"> มีการจัดทำแผนที่ยุทธศาสตร์ (Strategy Map) ระดับองค์การ ซึ่งแสดงความเชื่อมโยง สอดคล้องของวิสัยทัศน์ พันธกิจ ประเด็นยุทธศาสตร์ และเป้าประสงค์ขององค์การในด้านต่างๆ อย่างครบถ้วน </t>
    </r>
  </si>
  <si>
    <r>
      <t>§</t>
    </r>
    <r>
      <rPr>
        <sz val="10"/>
        <color indexed="8"/>
        <rFont val="Tahoma"/>
        <family val="2"/>
      </rPr>
      <t xml:space="preserve"> มีแผนปฏิบัติการประจำปี หรือปฏิทินกิจกรรม (Gantt Chart) ในการถ่ายทอดตัวชี้วัดและเป้าหมาย ซึ่งแสดงให้เห็นถึงกระบวนการ/ขั้นตอนในการดำเนินการตามระบบการถ่ายทอดตัวชี้วัดและเป้าหมายจากระดับองค์การสู่ระดับหน่วยงานและระดับบุคคล </t>
    </r>
  </si>
  <si>
    <r>
      <t>§</t>
    </r>
    <r>
      <rPr>
        <sz val="10"/>
        <color indexed="8"/>
        <rFont val="Tahoma"/>
        <family val="2"/>
      </rPr>
      <t xml:space="preserve"> มีแนวทางการประเมินผลสำเร็จตามตัวชี้วัดและเป้าหมายที่ชัดเจน</t>
    </r>
  </si>
  <si>
    <r>
      <t>§</t>
    </r>
    <r>
      <rPr>
        <sz val="10"/>
        <rFont val="Tahoma"/>
        <family val="2"/>
      </rPr>
      <t xml:space="preserve"> มีแนวทาง/วิธีการติดตาม และ รายงานผลการดำเนินงานที่มีความถี่เหมาะสม</t>
    </r>
  </si>
  <si>
    <r>
      <t xml:space="preserve">§ </t>
    </r>
    <r>
      <rPr>
        <sz val="10"/>
        <rFont val="Tahoma"/>
        <family val="2"/>
      </rPr>
      <t>มีการเชื่อมโยงระหว่างผลการประเมินการปฏิบัติงานตามข้อตกลงในการปฏิบัติงานกับระบบแรงจูงใจ</t>
    </r>
  </si>
  <si>
    <r>
      <t xml:space="preserve">§ </t>
    </r>
    <r>
      <rPr>
        <sz val="10"/>
        <color indexed="8"/>
        <rFont val="Tahoma"/>
        <family val="2"/>
      </rPr>
      <t>มีข้อตกลงฯ ที่เป็นลายลักษณ์อักษร และสามารถใช้ประเมินผลได้อย่างเป็นรูปธรรมทั้งในระดับหน่วยงานและในระดับบุคคล</t>
    </r>
  </si>
  <si>
    <r>
      <t xml:space="preserve">§ </t>
    </r>
    <r>
      <rPr>
        <sz val="10"/>
        <rFont val="Tahoma"/>
        <family val="2"/>
      </rPr>
      <t>มีการสื่อสารให้บุคลากรในส่วนราชการรับทราบถึงกรอบการประเมินผล และแผนปฏิบัติการประจำปีหรือปฏิทินกิจกรรม(Gantt Chart) ในการถ่ายทอดตัวชี้วัดและเป้าหมายอย่างทั่วถึง</t>
    </r>
  </si>
  <si>
    <t>ส่วนราชการต้องมีการวิเคราะห์และจัดทำแผนบริหารความเสี่ยงตามมาตรฐาน COSO เพื่อเตรียมการรองรับการเปลี่ยนแปลงที่อาจจะเกิดขึ้นจากการดำเนินแผนงาน/โครงการที่สำคัญ ซึ่งต้องครอบคลุมความเสี่ยง            ด้านธรรมาภิบาล</t>
  </si>
  <si>
    <r>
      <t xml:space="preserve">§ </t>
    </r>
    <r>
      <rPr>
        <sz val="10"/>
        <color indexed="8"/>
        <rFont val="Tahoma"/>
        <family val="2"/>
      </rPr>
      <t>แสดงให้เห็นถึงวิธีการหรือช่องทางที่ใช้ในการสื่อสาร ทำความเข้าใจ เพื่อให้ผู้ที่เกี่ยวข้องสามารถนำแผนบริหารความเสี่ยงไปปฏิบัติได้</t>
    </r>
  </si>
  <si>
    <r>
      <t>หมายเหตุ</t>
    </r>
    <r>
      <rPr>
        <sz val="10"/>
        <color indexed="8"/>
        <rFont val="Tahoma"/>
        <family val="2"/>
      </rPr>
      <t xml:space="preserve"> กรณีเป็นแผนงาน/โครงการที่ดำเนินการต่อเนื่องในปีงบประมาณต่อไป จะต้องมีการสรุปวิเคราะห์ความเสี่ยงที่เหลืออยู่</t>
    </r>
  </si>
  <si>
    <t>ส่วนราชการมีระบบที่ชัดเจนในการรวบรวมและจัดการข้อร้องเรียน /ข้อเสนอแนะ/ ข้อคิดเห็น/ คำชมเชย โดยมีการกำหนดผู้รับผิดชอบ วิเคราะห์เพื่อกำหนดวิธีการและปรับปรุงคุณภาพการให้บริการเพื่อตอบสนองต่อความต้องการของผู้รับรับบริการและผู้มีส่วนได้ส่วนเสียอย่างเหมาะสมและทันท่วงที</t>
  </si>
  <si>
    <t>CS6</t>
  </si>
  <si>
    <t>A 2.4.2 มีกระบวนการบริหารการเปลี่ยนแปลง ครบทั้ง 6 องค์ประกอบมาบูรณาการร่วมกัน (พิจารณาจากตาราง Matrix ตามแนวทางการจัดการความรู้ปี 50)</t>
  </si>
  <si>
    <t xml:space="preserve"> - อธิบายให้เห็นความสอดคล้องกับ พรบ. (ดูว่าคำสั่งอ้างอิงกฎระเบียบใด)</t>
  </si>
  <si>
    <t xml:space="preserve"> - สร้างแรงจูงใจในการปฏิบัติงาน</t>
  </si>
  <si>
    <r>
      <t xml:space="preserve"> </t>
    </r>
    <r>
      <rPr>
        <sz val="12"/>
        <color indexed="8"/>
        <rFont val="Arial"/>
        <family val="2"/>
      </rPr>
      <t>▪</t>
    </r>
    <r>
      <rPr>
        <sz val="12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แสดงวิธีการกำหนดกระบวนการที่สร้างคุณค่าซึ่งอย่างน้อยได้พิจารณาจาก</t>
    </r>
  </si>
  <si>
    <r>
      <t xml:space="preserve"> - </t>
    </r>
    <r>
      <rPr>
        <sz val="10"/>
        <color indexed="8"/>
        <rFont val="Tahoma"/>
        <family val="2"/>
      </rPr>
      <t>ยุทธศาสตร์</t>
    </r>
  </si>
  <si>
    <r>
      <t xml:space="preserve"> - </t>
    </r>
    <r>
      <rPr>
        <sz val="10"/>
        <color indexed="8"/>
        <rFont val="Tahoma"/>
        <family val="2"/>
      </rPr>
      <t>พันธกิจ</t>
    </r>
  </si>
  <si>
    <r>
      <t xml:space="preserve"> - </t>
    </r>
    <r>
      <rPr>
        <sz val="10"/>
        <color indexed="8"/>
        <rFont val="Tahoma"/>
        <family val="2"/>
      </rPr>
      <t>ความต้องการของผู้รับบริการและผู้มีส่วนได้ส่วนเสีย</t>
    </r>
  </si>
  <si>
    <r>
      <t xml:space="preserve"> </t>
    </r>
    <r>
      <rPr>
        <sz val="12"/>
        <color indexed="8"/>
        <rFont val="Arial"/>
        <family val="2"/>
      </rPr>
      <t>▪</t>
    </r>
    <r>
      <rPr>
        <sz val="12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มีการจัดทำข้อกำหนดที่สำคัญของกระบวนการที่สร้างคุณค่าซึ่งอย่างน้อยได้พิจารณาจาก</t>
    </r>
  </si>
  <si>
    <t xml:space="preserve"> -  ความต้องการของผู้รับบริการ </t>
  </si>
  <si>
    <t xml:space="preserve"> - ผู้มีส่วนได้ส่วนเสีย</t>
  </si>
  <si>
    <t xml:space="preserve"> - ข้อกำหนดด้านกฎหมาย </t>
  </si>
  <si>
    <t xml:space="preserve"> - ประสิทธิภาพของกระบวนการ</t>
  </si>
  <si>
    <t xml:space="preserve"> - ความคุ้มค่าและการลดต้นทุน </t>
  </si>
  <si>
    <r>
      <t xml:space="preserve"> </t>
    </r>
    <r>
      <rPr>
        <sz val="12"/>
        <color indexed="8"/>
        <rFont val="Arial"/>
        <family val="2"/>
      </rPr>
      <t>▪</t>
    </r>
    <r>
      <rPr>
        <sz val="12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กำหนดกระบวนการที่สร้างคุณค่าจาก</t>
    </r>
  </si>
  <si>
    <r>
      <t>▪</t>
    </r>
    <r>
      <rPr>
        <sz val="12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จัดทำข้อกำหนดที่สำคัญของกระบวนการที่สร้างคุณค่าจาก</t>
    </r>
  </si>
  <si>
    <t xml:space="preserve"> - ความต้องการของผู้รับบริการ </t>
  </si>
  <si>
    <r>
      <t xml:space="preserve"> </t>
    </r>
    <r>
      <rPr>
        <sz val="12"/>
        <color indexed="8"/>
        <rFont val="Arial"/>
        <family val="2"/>
      </rPr>
      <t>▪</t>
    </r>
    <r>
      <rPr>
        <sz val="12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การนำข้อกำหนดของกระบวนการไปสู่การปฏิบัติ โดยมีการกำหนดตัวชี้วัดของกระบวนการที่สร้างคุณค่า</t>
    </r>
  </si>
  <si>
    <r>
      <t xml:space="preserve"> </t>
    </r>
    <r>
      <rPr>
        <sz val="12"/>
        <color indexed="8"/>
        <rFont val="Arial"/>
        <family val="2"/>
      </rPr>
      <t>▪</t>
    </r>
    <r>
      <rPr>
        <sz val="12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กำหนดตัวชี้วัดของกระบวนการที่สร้างคุณค่า</t>
    </r>
  </si>
  <si>
    <r>
      <t xml:space="preserve"> </t>
    </r>
    <r>
      <rPr>
        <sz val="12"/>
        <color indexed="8"/>
        <rFont val="Arial"/>
        <family val="2"/>
      </rPr>
      <t>▪</t>
    </r>
    <r>
      <rPr>
        <sz val="12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มีการติดตามผลของตัวชี้วัดของกระบวนการ เพื่อนำมาปรับปรุงกระบวนการ</t>
    </r>
  </si>
  <si>
    <r>
      <t xml:space="preserve"> </t>
    </r>
    <r>
      <rPr>
        <sz val="12"/>
        <color indexed="8"/>
        <rFont val="Arial"/>
        <family val="2"/>
      </rPr>
      <t>▪</t>
    </r>
    <r>
      <rPr>
        <sz val="12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แสดงข้อกำหนดที่สำคัญของกระบวนการที่สร้างคุณค่าและชี้ให้เห็นว่านำมาออกแบบกระบวนการเพื่อให้บรรลุข้อกำหนดที่สำคัญอย่างไร</t>
    </r>
  </si>
  <si>
    <r>
      <t xml:space="preserve"> </t>
    </r>
    <r>
      <rPr>
        <sz val="12"/>
        <color indexed="8"/>
        <rFont val="Arial"/>
        <family val="2"/>
      </rPr>
      <t>▪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ahoma"/>
        <family val="2"/>
      </rPr>
      <t>การออกแบบกระบวนการที่สร้างคุณค่าได้นำปัจจัยที่สำคัญมาใช้ประกอบ อย่างน้อย 2 ปัจจัยต่อไปนี้</t>
    </r>
  </si>
  <si>
    <r>
      <t xml:space="preserve"> </t>
    </r>
    <r>
      <rPr>
        <sz val="12"/>
        <color indexed="8"/>
        <rFont val="Arial"/>
        <family val="2"/>
      </rPr>
      <t>▪</t>
    </r>
    <r>
      <rPr>
        <sz val="12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มีการสื่อสารสร้างความเข้าใจให้กับผู้ที่เกี่ยวข้องเกี่ยวกับการออกแบบกระบวนการและการนำไปปฏิบัติ</t>
    </r>
  </si>
  <si>
    <r>
      <t xml:space="preserve"> </t>
    </r>
    <r>
      <rPr>
        <sz val="12"/>
        <color indexed="8"/>
        <rFont val="Arial"/>
        <family val="2"/>
      </rPr>
      <t>▪</t>
    </r>
    <r>
      <rPr>
        <sz val="12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มีการสื่อสาร</t>
    </r>
  </si>
  <si>
    <r>
      <t xml:space="preserve"> </t>
    </r>
    <r>
      <rPr>
        <sz val="12"/>
        <color indexed="8"/>
        <rFont val="Arial"/>
        <family val="2"/>
      </rPr>
      <t>▪</t>
    </r>
    <r>
      <rPr>
        <sz val="12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มีการตรวจสอบกระบวนการที่สร้างคุณค่าเพื่อวิเคราะห์หาจุดที่ควรปรับปรุง โดยการศึกษาวิเคราะห์กระบวนการ หรือ การแลกเปลี่ยนเรียนรู้ประสบการณ์ร่วมกันของผู้ปฏิบัติงาน</t>
    </r>
  </si>
  <si>
    <r>
      <t xml:space="preserve"> </t>
    </r>
    <r>
      <rPr>
        <sz val="12"/>
        <color indexed="8"/>
        <rFont val="Arial"/>
        <family val="2"/>
      </rPr>
      <t>▪</t>
    </r>
    <r>
      <rPr>
        <sz val="12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มีการตรวจสอบกระบวนการที่สร้างคุณค่า</t>
    </r>
  </si>
  <si>
    <r>
      <t xml:space="preserve"> </t>
    </r>
    <r>
      <rPr>
        <sz val="12"/>
        <color indexed="8"/>
        <rFont val="Arial"/>
        <family val="2"/>
      </rPr>
      <t>▪</t>
    </r>
    <r>
      <rPr>
        <sz val="12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แสดงแผนสำรองฉุกเฉิน เพื่อป้องกับผลกระทบกับการจัดการกระบวนการในกรณีที่เกิดภาวะฉุกเฉิน</t>
    </r>
  </si>
  <si>
    <r>
      <t>▪</t>
    </r>
    <r>
      <rPr>
        <sz val="12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มีแผนสำรองฉุกเฉิน  (อาจพิจารณาความครอบคลุมของแผนประกอบด้วย เช่น อย่างน้อยควรมี แผนที่เกี่ยวข้องกับภัยธรรมชาติ  สาธารณภัยต่าง ๆ)</t>
    </r>
  </si>
  <si>
    <r>
      <t>▪</t>
    </r>
    <r>
      <rPr>
        <sz val="12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สื่อสารให้ผู้ที่เกี่ยวข้องในแผนสำรองฉุกเฉินรับทราบถึงแนวทางปฏิบัติ</t>
    </r>
  </si>
  <si>
    <r>
      <t>▪</t>
    </r>
    <r>
      <rPr>
        <sz val="12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สื่อสารให้ผู้ที่เกี่ยวข้องทราบ</t>
    </r>
  </si>
  <si>
    <r>
      <t>▪</t>
    </r>
    <r>
      <rPr>
        <sz val="12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 xml:space="preserve">มีการทบทวนเพื่อปรับปรุงแผนสำรองฉุกเฉินให้เหมาะสมทันสมัยอยู่เสมอ </t>
    </r>
  </si>
  <si>
    <r>
      <t>▪</t>
    </r>
    <r>
      <rPr>
        <sz val="12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มีการทบทวนแผน</t>
    </r>
  </si>
  <si>
    <t>ผู้บริหารต้องมีการสื่อสารและทำความเข้าใจในเรื่องยุทธศาสตร์และการนำยุทธศาสตร์ไปปฏิบัติ ไปยังบุคลากรที่เกี่ยวข้อง เพื่อให้บุคลากรได้รับรู้เข้าใจและนำไปปฏิบัติ รวมทั้ง เพื่อให้มีการถ่ายทอดแผนไปสู่การปฏิบัติดังกล่าวบรรลุผล</t>
  </si>
  <si>
    <t xml:space="preserve">หากส่วนราชการได้มีการดำเนินการตามประเด็นที่กำหนดไว้อย่างครบถ้วน ให้ใส่ข้อความ "Y" ลงใน Column "ดำเนินการครบถ้วน (Y/N)"  กรณีที่ ส่วนราชการไม่ได้ดำเนินการตามประเด็นที่ระบุไว้อย่างครบถ้วน ให้ใส่ข้อความ "N" ลงใน Column "ดำเนินการครบถ้วน (Y/N)" </t>
  </si>
  <si>
    <t xml:space="preserve">ขั้นตอนที่ 5 </t>
  </si>
  <si>
    <t>เลือกทำเครื่องหมาย ถูก เฉพาะตัว "N" เท่านั้น แล้วกด OK</t>
  </si>
  <si>
    <t>ขั้นตอนที่ 1</t>
  </si>
  <si>
    <t>1. เพื่อใช้เป็นเครื่องมือให้กับส่วนราชการในการประเมินองค์กรด้วยตนเอง หมวด 1-7 ตามเกณฑ์คุณภาพการบริหารจัดการภาครัฐระดับพื้นฐาน (Fundamental Level: FL)</t>
  </si>
  <si>
    <r>
      <t xml:space="preserve">ส่วนราชการวิเคราะห์การดำเนินงานขององค์กรตามประเด็นที่กำหนดไว้ใน Column </t>
    </r>
    <r>
      <rPr>
        <u val="single"/>
        <sz val="11"/>
        <color indexed="8"/>
        <rFont val="Tahoma"/>
        <family val="2"/>
      </rPr>
      <t xml:space="preserve">"ประเด็นการตรวจ"  </t>
    </r>
  </si>
  <si>
    <t>แนวคิดในการกำหนดคะแนนถ่วงน้ำหนัก</t>
  </si>
  <si>
    <t xml:space="preserve"> 1. ในแต่ละประเด็นได้แบ่งคะแนนถ่วงน้ำหนักตามแนวคิดพื้นฐานของเกณฑ์คุณภาพฯ ระดับพื้นฐาน คือ ให้ความสำคัญกับแนวทาง/วิธีการ (A) เป็นหลัก  การสื่อสารถ่ายทอดต้องครอบคลุมทั้งองค์กรหรือในบางส่วนที่เกี่ยวข้อง (D)  มีการทบทวนเพื่อปรับปรุงกระบวนการให้ดีขึ้นบ้าง (L) และมีความเชื่อมโยงกับเป้าหมายองค์กร (I)</t>
  </si>
  <si>
    <t xml:space="preserve"> 2. กำหนดคะแนนถ่วงน้ำหนัก ดังนี้ A = 0.5  D = 0.3  L = 0.1  I = 0.1  กรณีประเด็นใด มีประเด็นพิจารณาไม่ครบทั้ง ADLI ให้นำคะแนนถ่วงน้ำหนักไปรวมกันให้ครบ 1 แต่ยังคงให้ความสำคัญกับ A และ D เป็นสำคัญเรียงตามลำดับ</t>
  </si>
  <si>
    <t>- มีผลการวิเคราะห์การประเมินความเป็นไปได้ และ
  ความรุนแรงของความเสี่ยง โดยครอบคลุมหลักธรรมาภิบาล (Good Governance) อย่างครบถ้วน</t>
  </si>
  <si>
    <t>- มีการกำหนดแนวทาง/วิธีการและกรอบระยะเวลาในการติดตามประเมินผลการดำเนินงานตามแผนบริหารความเสี่ยงได้อย่างน้อย 2 ไตรมาส (ไม่รวมการสรุปประเมินผล ณ สิ้นปีงบประมาณ)</t>
  </si>
  <si>
    <t>- แผนบริหารความเสี่ยงได้รับความเห็นชอบจากผู้บริหารภายในเดือนมีนาคม 2553</t>
  </si>
  <si>
    <t>- มีการวิเคราะห์ความเสี่ยงของโครงการที่คัดเลือกมาดำเนินการอย่างเป็นขั้นตอนตามหลักการของ COSO (7 ขั้นตอน)</t>
  </si>
  <si>
    <t>- แสดงให้เห็นถึงวิธีการคัดเลือกแผนงาน/โครงการ โดยมีหลักเกณฑ์การพิจารณาที่ชัดเจน และแสดงให้เห็นถึงความสำคัญหรือผลกระทบของโครงการที่มีต่อความสำเร็จตามประเด็นยุทธศาสตร์นั้นๆ อย่างน้อยประเด็นยุทธศาสตร์ละ 1 โครงการ</t>
  </si>
  <si>
    <r>
      <t>§</t>
    </r>
    <r>
      <rPr>
        <sz val="10"/>
        <color indexed="8"/>
        <rFont val="Tahoma"/>
        <family val="2"/>
      </rPr>
      <t xml:space="preserve"> แสดงเหตุผล/วิธีการ หลักเกณฑ์ในการคัดเลือกแผนงาน/โครงการ ในปีงบประมาณ พ.ศ. 2553 อย่างน้อยประเด็นยุทธศาสตร์ละ 1 แผนงาน/โครงการ โดยเป็นแผนงาน/โครงการที่ได้รับงบประมาณ และมีผลกระทบสูงต่อการบรรลุความสำเร็จตามประเด็นยุทธศาสตร์นั้น</t>
    </r>
  </si>
  <si>
    <r>
      <t>§</t>
    </r>
    <r>
      <rPr>
        <sz val="10"/>
        <color indexed="8"/>
        <rFont val="Times New Roman"/>
        <family val="1"/>
      </rPr>
      <t> </t>
    </r>
    <r>
      <rPr>
        <sz val="10"/>
        <color indexed="8"/>
        <rFont val="Tahoma"/>
        <family val="2"/>
      </rPr>
      <t>วิเคราะห์ความเสี่ยงของแผนงาน/โครงการ ตามมาตรฐาน COSO ซึ่งต้องนำความเสี่ยงเรื่องธรรมาภิบาลที่เกี่ยวข้องมาเป็นปัจจัยในการวิเคราะห์ด้วย</t>
    </r>
  </si>
  <si>
    <r>
      <t>§</t>
    </r>
    <r>
      <rPr>
        <sz val="10"/>
        <color indexed="8"/>
        <rFont val="Tahoma"/>
        <family val="2"/>
      </rPr>
      <t> มีแผนบริหารความเสี่ยงที่สอดคล้องกับผลการวิเคราะห์ และมีตัวชี้วัดความสำเร็จตามแผนฯ ที่ประเมินผลได้ชัดเจน</t>
    </r>
  </si>
  <si>
    <t xml:space="preserve"> - มีมาตรการ/กิจกรรม/ช่องทางที่แสดงให้เห็นถึงการสื่อสาร ทำความเข้าใจให้บุคลากรที่เกี่ยวข้องทราบถึงแผนบริหารความเสี่ยงของหน่วยงาน</t>
  </si>
  <si>
    <t xml:space="preserve">- มีการรายงานสรุปผลความคืบหน้าของการดำเนินงานตามแผนบริหารความเสี่ยงตามแนวทาง/วิธีการและกรอบระยะเวลาที่กำหนดไว้ให้ผู้บริหารทราบและมีความถี่ครบตามที่กำหนดไว้ (ไม่น้อยกว่า 2 ไตรมาส และไม่รวมการสรุปผล ณ สิ้นปีงบประมาณ) </t>
  </si>
  <si>
    <t>- เนื้อหาของการรายงานสรุปผลแสดงให้เห็นถึงความคืบหน้าของกิจกรรม/โครงการที่กำหนดไว้ในแผนบริหารความเสี่ยง โดยแสดงความสัมพันธ์กับผลการดำเนินโครงการที่คัดเลือกมาดำเนินการ</t>
  </si>
  <si>
    <t>- มีรายงานสรุปผลการดำเนินงานตามแผนบริหารความเสี่ยง (ณ สิ้นปีงบประมาณ) ซึ่งประกอบด้วย</t>
  </si>
  <si>
    <t>- สรุปบทเรียน และ ให้ข้อเสนอแนะเพื่อปรับปรุงแผนบริหารความเสี่ยงในปีต่อไป</t>
  </si>
  <si>
    <t>- ผู้บริหารให้ความเห็นชอบ/รับทราบรายงานสรุปผลภายในเดือน 15 ต.ค.2553</t>
  </si>
  <si>
    <r>
      <t xml:space="preserve"> </t>
    </r>
    <r>
      <rPr>
        <sz val="10"/>
        <color indexed="8"/>
        <rFont val="Arial"/>
        <family val="2"/>
      </rPr>
      <t>◦</t>
    </r>
    <r>
      <rPr>
        <sz val="10"/>
        <color indexed="8"/>
        <rFont val="Tahoma"/>
        <family val="2"/>
      </rPr>
      <t xml:space="preserve">  กิจกรรม/โครงการตามแผนบริหารความเสี่ยงที่ดำเนินการแล้วครบถ้วนเสร็จร้อยละ 100</t>
    </r>
  </si>
  <si>
    <t xml:space="preserve"> 3. หากประเด็นพิจารณาการผ่านมีจุดมุ่งเน้นหลายประเด็น ให้พิจารณาค่าคะแนนถ่วงน้ำหนักตามความสำคัญของจุดมุ่งเน้น เช่น ให้ความสำคัญผู้รับบริการมากกว่าผู้มีส่วนได้ส่วนเสีย เป็นต้น</t>
  </si>
  <si>
    <t xml:space="preserve"> 4. การตรวจประเมินรอบ 12 เดือน ณ ส่วนราชการ ให้ความสำคัญพิจารณาหลักฐานที่เกี่ยวข้องกับ A เป็นหลัก สำหรับการดำเนินการตาม DLI พิจารณาจากหลักฐานที่สามารถแสดงให้เห็นได้ หรือจากการอธิบายประกอบผลการดำเนินการที่สามารถแสดงให้เห็นในเชิงประจักษ์ หรือการสุ่มสัมภาษณ์บุคลากรที่เกี่ยวข้องกับกิจกรรมนั้น ๆ</t>
  </si>
  <si>
    <t xml:space="preserve">ขั้นตอนที่ 4 </t>
  </si>
  <si>
    <t>SP6</t>
  </si>
  <si>
    <t>ส่วนราชการต้องจัดทำรายละเอียดโครงการเพื่อใช้ในการติดตามผลการดำเนินงานให้สามารถบรรลุเป้าหมายตามแผนปฏิบัติราชการได้สำเร็จ ซึ่งประกอบด้วย ระยะเวลา ผู้รับผิดชอบ การจัดสรรทรัพยากรให้แก่แผนงานโครงการ/กิจกรรม</t>
  </si>
  <si>
    <t xml:space="preserve"> - แสดงปัจจัย</t>
  </si>
  <si>
    <t xml:space="preserve"> - มีแผนสร้างความผาสุก</t>
  </si>
  <si>
    <t xml:space="preserve"> - แสดงความสอดคล้องของแผนกับปัจจัยที่กำหนด</t>
  </si>
  <si>
    <t xml:space="preserve"> - แสดงกิจกรรมตามแผน</t>
  </si>
  <si>
    <t xml:space="preserve"> - มีแนวทางในการเลือกตัวชี้วัด (วิธีการได้มาซึ่งตัวชี้วัดที่สำคัญ)</t>
  </si>
  <si>
    <t xml:space="preserve"> - มีแผนการติดตามตัวชี้วัดที่สำคัญ ที่ต้องมีองค์ประกอบครบทั้ง 4 ประเด็น</t>
  </si>
  <si>
    <t xml:space="preserve"> - มีหลักเกณฑ์/แนวทางในการจัดลำดับความสำคัญของตัวชี้วัด</t>
  </si>
  <si>
    <t xml:space="preserve"> - มีรายงานผลการดำเนินการตามตัวชี้วัดที่สำคัญที่ผู้บริหารใช้ติดตาม ซึ่งต้องครอบคลุม 5 ประเภทตัวชี้วัด</t>
  </si>
  <si>
    <t xml:space="preserve"> - มีรายงานผลที่แสดงให้เห็นว่าผู้บริหารได้จัดลำดับความสำคัญ (โดยต้องสอดคล้องกับ A ที่กำหนด)</t>
  </si>
  <si>
    <t xml:space="preserve"> - แสดงให้เห็นการนำผลการทบทวนไปปรับปรุง</t>
  </si>
  <si>
    <t xml:space="preserve"> - แสดงให้เห็นการทบทวน Approach </t>
  </si>
  <si>
    <t xml:space="preserve"> - มีช่องทางสื่อสาร</t>
  </si>
  <si>
    <t xml:space="preserve"> - มีผู้รับผิดชอบ</t>
  </si>
  <si>
    <t xml:space="preserve"> - สามารถแสดงผลการดำเนินการ ครบ 4 ด้าน (ด้านละ 0.05)</t>
  </si>
  <si>
    <t xml:space="preserve"> - มีการวิเคราะห์ผลการดำเนินการเพื่อเป็นข้อเสนอแนะในการปรับปรุงนโยบาย OG</t>
  </si>
  <si>
    <t xml:space="preserve"> - แสดงให้เห็นความสอดคล้อง</t>
  </si>
  <si>
    <t>- มีหลักฐานแสดงการดำเนินการตามกิจกรรม/โครงการที่กำหนดไว้ในแผนบริหารความเสี่ยง</t>
  </si>
  <si>
    <t>CS5</t>
  </si>
  <si>
    <t>ส่วนราชการมีการสร้างเครือข่าย และจัดกิจกรรมเพื่อสร้างความสัมพันธ์กับผู้รับบริการและผู้มีส่วนได้ส่วนเสีย</t>
  </si>
  <si>
    <r>
      <t>-</t>
    </r>
    <r>
      <rPr>
        <i/>
        <sz val="10"/>
        <color indexed="12"/>
        <rFont val="Times New Roman"/>
        <family val="1"/>
      </rPr>
      <t xml:space="preserve"> </t>
    </r>
    <r>
      <rPr>
        <i/>
        <sz val="10"/>
        <color indexed="12"/>
        <rFont val="Tahoma"/>
        <family val="2"/>
      </rPr>
      <t>หากไม่สอดคล้องประเด็นใดประเด็นหนึ่งใน 3 ประเด็น ไม่ให้คะแนน</t>
    </r>
  </si>
  <si>
    <t xml:space="preserve"> - มีแผนที่ยุทธศาสตร์ในระดับองค์กรและสามารถอธิบายความเชื่อมโยงสอดคล้องอย่างเป็นเหตุเป็นผลได้ชัดเจน ดังนี้</t>
  </si>
  <si>
    <r>
      <t>o</t>
    </r>
    <r>
      <rPr>
        <sz val="10"/>
        <color indexed="8"/>
        <rFont val="Times New Roman"/>
        <family val="1"/>
      </rPr>
      <t xml:space="preserve">   </t>
    </r>
    <r>
      <rPr>
        <sz val="10"/>
        <color indexed="8"/>
        <rFont val="Tahoma"/>
        <family val="2"/>
      </rPr>
      <t>ความสอดคล้องกับแผนบริหารราชการแผ่นดิน</t>
    </r>
  </si>
  <si>
    <r>
      <t>o</t>
    </r>
    <r>
      <rPr>
        <sz val="10"/>
        <color indexed="8"/>
        <rFont val="Times New Roman"/>
        <family val="1"/>
      </rPr>
      <t xml:space="preserve">   </t>
    </r>
    <r>
      <rPr>
        <sz val="10"/>
        <color indexed="8"/>
        <rFont val="Tahoma"/>
        <family val="2"/>
      </rPr>
      <t>ความสอดคล้องกับแผนยุทธศาสตร์/แผนปฏิบัติราชการของกระทรวง</t>
    </r>
  </si>
  <si>
    <r>
      <t>o</t>
    </r>
    <r>
      <rPr>
        <sz val="10"/>
        <color indexed="8"/>
        <rFont val="Times New Roman"/>
        <family val="1"/>
      </rPr>
      <t xml:space="preserve">   </t>
    </r>
    <r>
      <rPr>
        <sz val="10"/>
        <color indexed="8"/>
        <rFont val="Tahoma"/>
        <family val="2"/>
      </rPr>
      <t>ความสอดคล้องกับวิสัยทัศน์ พันธกิจ ภารกิจหลัก ยุทธศาสตร์ และเป้าประสงค์ ของส่วนราชการ</t>
    </r>
  </si>
  <si>
    <t>3) มีหลักการ แนวทาง วิธีการที่ชัดเจนและเหมาะสมในการประมวลผลการดำเนินงาน และการประเมินผล (การให้คะแนน) เพื่อสรุปเป็นผลคะแนนขั้นสุดท้ายได้</t>
  </si>
  <si>
    <t xml:space="preserve">   -  องค์ความรู้และเทคโนโลยีใหม่ ๆ ที่</t>
  </si>
  <si>
    <t xml:space="preserve">       เปลี่ยนแปลงไป</t>
  </si>
  <si>
    <t>หมวด 1</t>
  </si>
  <si>
    <t>หมวด 2</t>
  </si>
  <si>
    <t>หมวด 3</t>
  </si>
  <si>
    <t>หมวด 4</t>
  </si>
  <si>
    <t>หมวด 5</t>
  </si>
  <si>
    <t>หมวด 6</t>
  </si>
  <si>
    <t>CS7</t>
  </si>
  <si>
    <t>ส่วนราชการมีการกำหนดกลุ่มผู้รับบริการและผู้มีส่วนได้ส่วนเสียตามพันธกิจเพื่อให้ตอบสนองความต้องการของผู้รับบริการและผู้มีส่วนได้ส่วนเสียที่ครอบคลุมทุกกลุ่ม</t>
  </si>
  <si>
    <t>ส่วนราชการต้องกำหนดมาตรฐาน คู่มือ แนวทาง การปฏิบัติของบุคลากรในการให้บริการ ระยะเวลาแล้วเสร็จของงานบริการในแต่ละงาน  โดยมีการจัดทำแผนภูมิหรือคู่มือการติดต่อราชการโดยประกาศให้ผู้รับบริการและผู้มีส่วนได้ส่วนเสียทราบ เพื่อให้เกิดความพึงพอใจในการรับบริการ</t>
  </si>
  <si>
    <t>หมวด 4 การวัด การวิเคราะห์ และการจัดการความรู้</t>
  </si>
  <si>
    <t>IT1</t>
  </si>
  <si>
    <t>IT2</t>
  </si>
  <si>
    <t>ส่วนราชการมีระบบการประเมินผลการปฏิบัติงานของบุคลากรที่มีประสิทธิผล และเป็นธรรม รวมทั้งมีการแจ้งผลการประเมินให้บุคลากรทราบ เพื่อปรับปรุงการปฏิบัติงานให้ดีขึ้น</t>
  </si>
  <si>
    <t>ผลการประเมิน</t>
  </si>
  <si>
    <t>ร้อยละการผ่าน</t>
  </si>
  <si>
    <t>จำนวนประเด็นที่ผ่าน</t>
  </si>
  <si>
    <t>วัตถุประสงค์</t>
  </si>
  <si>
    <t>แนวทางการดำเนินการ</t>
  </si>
  <si>
    <t>หมวด 1 การนำองค์การ</t>
  </si>
  <si>
    <t>รหัส</t>
  </si>
  <si>
    <t>ประเด็นการพิจารณาการดำเนินการที่ครบถ้วน</t>
  </si>
  <si>
    <t>ดำเนินการครบถ้วน
(Y/N)</t>
  </si>
  <si>
    <t>หมายเหตุ</t>
  </si>
  <si>
    <t>LD1</t>
  </si>
  <si>
    <t xml:space="preserve"> - ด้านผู้ปฏิบัติงาน</t>
  </si>
  <si>
    <t xml:space="preserve"> - ด้านองค์การ</t>
  </si>
  <si>
    <t xml:space="preserve"> - แสดงวิธีการวัดความพึงพอใจ </t>
  </si>
  <si>
    <t>ทำเฉพาะบางกลุ่มผู้รับบริการ</t>
  </si>
  <si>
    <t>ครอบคลุมทุกกลุ่มผู้รับบริการ</t>
  </si>
  <si>
    <t xml:space="preserve"> - แสดงแผนภูมิ ระยะเวลา แล้วเสร็จของงาน ที่ประกาศประชาชนทราบในแต่ละงาน</t>
  </si>
  <si>
    <t xml:space="preserve"> - แสดงระบบการประเมินผลที่มีประสิทธิภาพและเป็นธรรม</t>
  </si>
  <si>
    <t xml:space="preserve"> - แสดงวิธีการสำรวจความพึงพอใจของบุคลากรต่อการพัฒนาบุคลากร (ภาพรวมของการพัฒนาบุคลากร)</t>
  </si>
  <si>
    <t>ไม่มีการกำหนดตัวชี้วัดทุกกระบวนการ</t>
  </si>
  <si>
    <t>กำหนดประมาณ 25% ของกระบวนการสร้างคุณค่า</t>
  </si>
  <si>
    <t>กำหนดประมาณ 50% ของกระบวนการสร้างคุณค่า</t>
  </si>
  <si>
    <t>กำหนดประมาณ 75% ของกระบวนการสร้างคุณค่า</t>
  </si>
  <si>
    <t>กำหนดครบถ้วนทุกกระบวนการ</t>
  </si>
  <si>
    <t>หมวด 7</t>
  </si>
  <si>
    <t>หมวด 7 ผลลัพธ์การดำเนินการ</t>
  </si>
  <si>
    <t xml:space="preserve">ค่าคะแนนที่ได้ </t>
  </si>
  <si>
    <t>คิดเป็นร้อยละ</t>
  </si>
  <si>
    <t>LD2</t>
  </si>
  <si>
    <t>ผู้บริหารส่วนราชการมีการเพิ่มอำนาจในการตัดสินใจ(Empowerment)  ให้แก่เจ้าหน้าที่ระดับต่างๆ ภายในองค์การ โดยมีการมอบอำนาจให้กับผู้ดำรงตำแหน่งอื่นในส่วนราชการเดียวกัน หรือในส่วนราชการอื่นๆ</t>
  </si>
  <si>
    <t>LD 3</t>
  </si>
  <si>
    <t>ผู้บริหารของส่วนราชการส่งเสริมให้มีกระบวนการและกิจกรรมการเรียนรู้ เพื่อให้เกิดการบูรณาการและสร้างความผูกพัน ร่วมมือภายในองค์การ รวมถึงการสร้างแรงจูงใจเพื่อให้บุคลากรสามารถปฏิบัติงานได้ตามเป้าหมาย</t>
  </si>
  <si>
    <r>
      <t xml:space="preserve">ให้ </t>
    </r>
    <r>
      <rPr>
        <sz val="11"/>
        <color indexed="8"/>
        <rFont val="Wingdings"/>
        <family val="0"/>
      </rPr>
      <t xml:space="preserve">ü </t>
    </r>
    <r>
      <rPr>
        <sz val="11"/>
        <color indexed="8"/>
        <rFont val="Tahoma"/>
        <family val="2"/>
      </rPr>
      <t xml:space="preserve">ในช่องที่ดำเนินการครบถ้วน และหากรหัสใดที่ยังไม่สามารถตอบ Y ได้ทุกประเด็น ให้ </t>
    </r>
    <r>
      <rPr>
        <sz val="11"/>
        <color indexed="8"/>
        <rFont val="Wingdings"/>
        <family val="0"/>
      </rPr>
      <t>ü</t>
    </r>
    <r>
      <rPr>
        <sz val="9.35"/>
        <color indexed="8"/>
        <rFont val="Tahoma"/>
        <family val="2"/>
      </rPr>
      <t xml:space="preserve"> </t>
    </r>
    <r>
      <rPr>
        <sz val="11"/>
        <color indexed="8"/>
        <rFont val="Tahoma"/>
        <family val="2"/>
      </rPr>
      <t>ในช่องที่อยู่ระหว่างดำเนินการ</t>
    </r>
  </si>
  <si>
    <t>ส่วนราชการต้องมีการกำหนดขั้นตอน/กิจกรรม และกรอบเวลาที่เหมาะสม รวมถึง มีการระบุผู้รับผิดชอบอย่างชัดเจน ในการจัดทำแผนปฏิบัติราชการ 4 ปี และแผนปฏิบัติราชการประจำปี โดยมุ่งเน้นที่จะผลักดันให้บรรลุวิสัยทัศน์และพันธกิจของส่วนราชการ บรรลุเป้าหมายตามแผนการบริหารราชการแผ่นดิน แผนปฏิบัติราชการของกระทรวงและกลุ่มภารกิจ</t>
  </si>
  <si>
    <t>SP2</t>
  </si>
  <si>
    <t xml:space="preserve">ในการจัดทำแผนปฏิบัติราชการของส่วนราชการ (4 ปี และ 1 ปี) ต้องมีการนำปัจจัยทั้งภายในและภายนอกที่สำคัญและสอดคล้องกับสภาพแวดล้อมที่เปลี่ยนแปลงไป มาใช้ประกอบการวิเคราะห์ อย่างน้อยประกอบด้วย วิสัยทัศน์และพันธกิจของส่วนราชการ ความต้องการของผู้รับบริการและผู้มีส่วนได้ส่วนเสีย ผลการดำเนินงานที่ผ่านมา ความเสี่ยงในด้านต่าง ๆ รวมถึง กฎหมาย ระเบียบ และโครงสร้างส่วนราชการ </t>
  </si>
  <si>
    <t xml:space="preserve"> - แสดงกรอบแนวทางในการกำหนดตัวชี้วัด และถ่ายทอดตัวชี้วัดและเป้าหมายลงไปยังสำนัก/กองได้อย่างเหมาะสม ครบถ้วน อย่างเป็นระบบ (ทั้งสำนัก/กองที่มีโครงสร้างรองรับตามกฎหมายและสำนัก/กองที่จัดตั้งเพื่อรองรับการบริหารจัดการภายในส่วนราชการเอง </t>
  </si>
  <si>
    <r>
      <t>ตัวอย่างเช่น</t>
    </r>
    <r>
      <rPr>
        <i/>
        <sz val="10"/>
        <color indexed="12"/>
        <rFont val="Tahoma"/>
        <family val="2"/>
      </rPr>
      <t xml:space="preserve"> ส่วนราชการนำเอาตัวชี้วัดของ ก.พ.ร. มาใช้โดยมิได้ดำเนินการเพิ่มเติมในการถ่ายทอดตัวชี้วัด  ไม่ได้นำเป้าหมายของแต่ละตัวชี้วัดถ่ายทอดไปยังหน่วยงานต่างๆ ที่เกี่ยวข้อง ต่างหน่วยงานกัน หรือ กำหนดตัวชี้วัดที่มิได้มีที่มาจากการถ่ายทอดยุทธศาสตร์  เป็นต้น</t>
    </r>
  </si>
  <si>
    <t xml:space="preserve"> การดำเนินการถ่ายทอดเป้าหมายจากระดับองค์กรลงสู่สำนัก/กอง ส่วนราชการประจำจังหวัดและระดับบุคคลจะยึดตามแนวทางที่สำนักงาน ก.พ.ร. ส่งเสริม (แนวทางของ อ.พสุ เตชะรินทร์ ใน ”ชุดเครื่องมือการพัฒนาองค์การ (Organization Improvement Toolkits) ตามแนวทาง PMQA” ซึ่งปรากฏอยู่ในเว็บไซต์ของสำนักงาน ก.พ.ร.  </t>
  </si>
  <si>
    <t>7</t>
  </si>
  <si>
    <r>
      <t>-</t>
    </r>
    <r>
      <rPr>
        <i/>
        <sz val="10"/>
        <color indexed="12"/>
        <rFont val="Times New Roman"/>
        <family val="1"/>
      </rPr>
      <t xml:space="preserve"> </t>
    </r>
    <r>
      <rPr>
        <i/>
        <sz val="10"/>
        <color indexed="12"/>
        <rFont val="Tahoma"/>
        <family val="2"/>
      </rPr>
      <t>หากไม่มีประเด็นใดประเด็นหนึ่งใน 8 ประเด็น ไม่ให้คะแนน</t>
    </r>
  </si>
  <si>
    <t xml:space="preserve"> - แสดงระบบ โดยมีรายละเอียดที่เกี่ยวข้อง ดังต่อไปนี้</t>
  </si>
  <si>
    <t xml:space="preserve"> - มีเอกสารที่แสดงถึงการคัดเลือกข้อมูลที่จำเป็นมาจัดทำฐานข้อมูลใหม่หรือปรับปรุงฐานข้อมูลเดิมอย่างน้อยกระบวนการละ 1 ฐานข้อมูล โดย CIO หรือ CEO เป็นผู้อนุมัติ โดยอธิบายหลักเกณฑ์หรือแนวทางที่ใช้ในการคัดเลือกได้อย่างเหมาะสม</t>
  </si>
  <si>
    <r>
      <t xml:space="preserve"> </t>
    </r>
    <r>
      <rPr>
        <sz val="10"/>
        <color indexed="8"/>
        <rFont val="Wingdings"/>
        <family val="0"/>
      </rPr>
      <t>§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ahoma"/>
        <family val="2"/>
      </rPr>
      <t>แสดงให้เห็นถึงความสำเร็จในการดำเนินการตามรายละเอียดของแผนงาน/โครงการ ตามที่กำหนด</t>
    </r>
  </si>
  <si>
    <r>
      <t>§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ahoma"/>
        <family val="2"/>
      </rPr>
      <t xml:space="preserve">แสดงให้เห็นถึงมีการติดตามผลการดำเนินงานตามแผนปฏิบัติราชการ 4 ปี และแผนปฏิบัติราชการประจำปี โดยผ่านการติดตามการดำเนินงานในแต่ละแผนงาน/โครงการ </t>
    </r>
  </si>
  <si>
    <r>
      <t>§</t>
    </r>
    <r>
      <rPr>
        <sz val="10"/>
        <color indexed="8"/>
        <rFont val="Tahoma"/>
        <family val="2"/>
      </rPr>
      <t xml:space="preserve"> ดำเนินการตามแผนบริหารความเสี่ยงที่กำหนดไว้
</t>
    </r>
    <r>
      <rPr>
        <sz val="10"/>
        <color indexed="8"/>
        <rFont val="Wingdings"/>
        <family val="0"/>
      </rPr>
      <t xml:space="preserve">
</t>
    </r>
  </si>
  <si>
    <r>
      <t>§</t>
    </r>
    <r>
      <rPr>
        <sz val="10"/>
        <color indexed="8"/>
        <rFont val="Times New Roman"/>
        <family val="1"/>
      </rPr>
      <t xml:space="preserve">  </t>
    </r>
    <r>
      <rPr>
        <sz val="10"/>
        <color indexed="8"/>
        <rFont val="Tahoma"/>
        <family val="2"/>
      </rPr>
      <t xml:space="preserve">มีการรายงานความก้าวหน้าในการดำเนินการตามแผนบริหารความเสี่ยงต่อผู้บริหารอย่างน้อย 2 ไตรมาส โดยสรุปผลการดำเนินงาน ปัญหา อุปสรรคที่พบ พร้อมให้ข้อเสนอแนะในการแก้ไข </t>
    </r>
  </si>
  <si>
    <r>
      <t>§</t>
    </r>
    <r>
      <rPr>
        <sz val="10"/>
        <color indexed="8"/>
        <rFont val="Times New Roman"/>
        <family val="1"/>
      </rPr>
      <t xml:space="preserve">  </t>
    </r>
    <r>
      <rPr>
        <sz val="10"/>
        <color indexed="8"/>
        <rFont val="Tahoma"/>
        <family val="2"/>
      </rPr>
      <t>จัดทำรายงานสรุปผลการดำเนินงานตามแผนบริหารความเสี่ยง พร้อมทั้งแสดงผลสำเร็จเปรียบเทียบก่อนและหลังดำเนินการตามแผนฯ เมื่อสิ้นปีงบประมาณ</t>
    </r>
  </si>
  <si>
    <r>
      <t xml:space="preserve"> </t>
    </r>
    <r>
      <rPr>
        <sz val="10"/>
        <color indexed="8"/>
        <rFont val="Arial"/>
        <family val="2"/>
      </rPr>
      <t>▪</t>
    </r>
    <r>
      <rPr>
        <sz val="10"/>
        <color indexed="8"/>
        <rFont val="Tahoma"/>
        <family val="2"/>
      </rPr>
      <t xml:space="preserve"> บุคลากรมีการรับรู้และเข้าใจเกี่ยวกับทิศทางขององค์การ และสามารถนำไปใช้เป็นแนวทางในการปฏิบัติงาน</t>
    </r>
  </si>
  <si>
    <r>
      <t xml:space="preserve"> </t>
    </r>
    <r>
      <rPr>
        <sz val="10"/>
        <color indexed="8"/>
        <rFont val="Arial"/>
        <family val="2"/>
      </rPr>
      <t>▪</t>
    </r>
    <r>
      <rPr>
        <sz val="10"/>
        <color indexed="8"/>
        <rFont val="Tahoma"/>
        <family val="2"/>
      </rPr>
      <t xml:space="preserve"> ทิศทางขององค์การที่มีความสอดคล้องพันธกิจ/ ความต้องการ /ความคาดหวังของผู้รับบริการและผู้มีส่วนได้ส่วนเสีย</t>
    </r>
  </si>
  <si>
    <r>
      <t xml:space="preserve"> </t>
    </r>
    <r>
      <rPr>
        <sz val="10"/>
        <color indexed="8"/>
        <rFont val="Arial"/>
        <family val="2"/>
      </rPr>
      <t>▪</t>
    </r>
    <r>
      <rPr>
        <sz val="10"/>
        <color indexed="8"/>
        <rFont val="Tahoma"/>
        <family val="2"/>
      </rPr>
      <t xml:space="preserve"> คำสั่ง/วิธีปฏิบัติ/แนวทางในการมอบอำนาจการตัดสินใจไปสู่บุคลากร</t>
    </r>
  </si>
  <si>
    <r>
      <t xml:space="preserve"> </t>
    </r>
    <r>
      <rPr>
        <sz val="10"/>
        <color indexed="8"/>
        <rFont val="Arial"/>
        <family val="2"/>
      </rPr>
      <t>▪</t>
    </r>
    <r>
      <rPr>
        <sz val="10"/>
        <color indexed="8"/>
        <rFont val="Tahoma"/>
        <family val="2"/>
      </rPr>
      <t xml:space="preserve"> รายงานผลการดำเนินการการมอบอำนาจดังกล่าว พร้อมยกตัวอย่าง</t>
    </r>
  </si>
  <si>
    <r>
      <t xml:space="preserve"> </t>
    </r>
    <r>
      <rPr>
        <sz val="10"/>
        <color indexed="8"/>
        <rFont val="Arial"/>
        <family val="2"/>
      </rPr>
      <t>▪</t>
    </r>
    <r>
      <rPr>
        <sz val="10"/>
        <color indexed="8"/>
        <rFont val="Tahoma"/>
        <family val="2"/>
      </rPr>
      <t xml:space="preserve"> รายงานผลการติดตาม/ทบทวนเรื่องการมอบอำนาจไปสู่บุคลากร</t>
    </r>
  </si>
  <si>
    <t>2. เพื่อให้ส่วนราชการใช้ประมวลผลร้อยละของการผ่านเกณฑ์คุณภาพบริหารจัดการภาครัฐระดับพื้นฐาน ในหมวดที่ส่วนราชการเลือกดำเนินการในปีงบประมาณ พ.ศ. 2553 ตามตัวชี้วัดที่ 11.1.1</t>
  </si>
  <si>
    <t xml:space="preserve">3. เพื่อให้ส่วนราชการใช้ประเมินองค์กร เพื่อเทียบผลการดำเนินการกับเกณฑ์คุณภาพฯ ระดับพื้นฐาน ตามตัวชี้วัด ที่ 11.3.2 </t>
  </si>
  <si>
    <t>4. เพื่อให้ส่วนราชการใช้ผลการประเมินองค์กรดังกล่าว นำไปจัดทำแผนพัฒนาองค์การ ปีงบประมาณ พ.ศ. 2554 ตามตัวชี้วัดที่ 11.3.3</t>
  </si>
  <si>
    <t>เปิด Sheet ตามหมวดต่าง ๆ ซึ่งต้องประเมินทุกหมวด แม้ในหมวดไม่เลือกดำเนินการก็ประเมินตามสภาพความเป็นจริง ซึ่งจะไม่มีผลต่อค่าคะแนนใด ๆ แต่จะช่วยให้ส่วนราชการมีผลการประเมินมาประกอบการตัดสินใจในการจัดทำแผนพัฒนาองค์การ ปีงบประมาณ พ.ศ. 2554 ต่อไป</t>
  </si>
  <si>
    <t>ให้ส่วนราชการนำค่าคะแนนร้อยละของการผ่านในแต่ละหมวด มาเทียบกับเกณฑ์การให้คะแนน เพื่อเป็นค่าคะแนนตามตัวชี้วัด 11.1.1</t>
  </si>
  <si>
    <t>ของหมวดบังคับ และหมวดสมัครใจ ที่ดำเนินการในปีงบประมาณ พ.ศ. 2553 โดยเทียบกับเกณฑ์การให้คะแนน ดังนี้</t>
  </si>
  <si>
    <t>หมายเหตุ : โดยมีช่วงห่าง +/- 10 ต่อ 1 คะแนน</t>
  </si>
  <si>
    <t>เช่น ส่วนราชการได้ค่าคะแนนร้อยละของการผ่าน เท่ากับ 85.36 ส่วนราชการจะได้ค่าคะแนนเมื่อเทียบกับเกณฑ์เท่ากับ 3.5360</t>
  </si>
  <si>
    <t>ซึ่งส่วนราชการจะนำค่าคะแนนดังกล่าวไปใส่ในแบบฟอร์มที่ 5 ต่อไป</t>
  </si>
  <si>
    <t>ขั้นตอนที่ 9</t>
  </si>
  <si>
    <r>
      <t xml:space="preserve"> </t>
    </r>
    <r>
      <rPr>
        <sz val="10"/>
        <color indexed="8"/>
        <rFont val="Arial"/>
        <family val="2"/>
      </rPr>
      <t>▪</t>
    </r>
    <r>
      <rPr>
        <sz val="10"/>
        <color indexed="8"/>
        <rFont val="Tahoma"/>
        <family val="2"/>
      </rPr>
      <t xml:space="preserve"> การมอบอำนาจไปสู่บุคลากร สอดคล้องตามพระราชบัญญัติระเบียบบริหารราชการแผ่นดิน พ.ศ. 2534 ซึ่งแก้ไขเพิ่มเติมตามพระราชบัญญัติระเบียบบริหารราชการแผ่นดิน (ฉบับที่ 7) พ.ศ. 2550 และพระราชกฤษฎีกาว่าด้วยการมอบอำนาจ พ.ศ. 2550</t>
    </r>
  </si>
  <si>
    <r>
      <t xml:space="preserve"> </t>
    </r>
    <r>
      <rPr>
        <sz val="10"/>
        <color indexed="8"/>
        <rFont val="Arial"/>
        <family val="2"/>
      </rPr>
      <t>▪</t>
    </r>
    <r>
      <rPr>
        <sz val="10"/>
        <color indexed="8"/>
        <rFont val="Tahoma"/>
        <family val="2"/>
      </rPr>
      <t xml:space="preserve"> แนวทาง/วิธีการส่งเสริมให้มีกระบวนการและกิจกรรมการเรียนรู้ เพื่อให้เกิดการบูรณาการและสร้างความผูกพัน ร่วมมือภายในองค์การ รวมถึงการสร้างแรงจูงใจเพื่อให้บุคลากรสามารถปฏิบัติงานได้ตามเป้าหมาย</t>
    </r>
  </si>
  <si>
    <r>
      <t xml:space="preserve"> </t>
    </r>
    <r>
      <rPr>
        <sz val="10"/>
        <color indexed="8"/>
        <rFont val="Arial"/>
        <family val="2"/>
      </rPr>
      <t>▪</t>
    </r>
    <r>
      <rPr>
        <sz val="10"/>
        <color indexed="8"/>
        <rFont val="Tahoma"/>
        <family val="2"/>
      </rPr>
      <t xml:space="preserve"> ตัวอย่างกระบวนการ/กิจกรรมการเรียนรู้ เพื่อให้เกิดการบูรณาการและสร้างความผูกพัน ความร่วมมือภายในองค์การ รวมถึงการสร้างแรงจูงใจเพื่อให้บุคลากรสามารถปฏิบัติงานได้ตามเป้าหมาย</t>
    </r>
  </si>
  <si>
    <r>
      <t xml:space="preserve"> </t>
    </r>
    <r>
      <rPr>
        <sz val="10"/>
        <color indexed="8"/>
        <rFont val="Arial"/>
        <family val="2"/>
      </rPr>
      <t>▪</t>
    </r>
    <r>
      <rPr>
        <sz val="10"/>
        <color indexed="8"/>
        <rFont val="Tahoma"/>
        <family val="2"/>
      </rPr>
      <t xml:space="preserve"> ผลการติดตามและทบทวนแนวทาง/วิธีการ ในการจัดกิจกรรมการเรียนรู้ เพื่อให้เกิดการบูรณาการและสร้างความผูกพัน ร่วมมือภายในองค์การ รวมถึงการสร้างแรงจูงใจเพื่อให้บุคลากรสามารถปฏิบัติงานได้ตามเป้าหมาย เพื่อนำไปสู่การปรับปรุง</t>
    </r>
  </si>
  <si>
    <r>
      <t xml:space="preserve"> </t>
    </r>
    <r>
      <rPr>
        <sz val="10"/>
        <color indexed="8"/>
        <rFont val="Arial"/>
        <family val="2"/>
      </rPr>
      <t>▪</t>
    </r>
    <r>
      <rPr>
        <sz val="10"/>
        <color indexed="8"/>
        <rFont val="Tahoma"/>
        <family val="2"/>
      </rPr>
      <t xml:space="preserve"> กิจกรรมที่กำหนด ส่งเสริมให้เกิดการบูรณาการ และสร้างความผูกพัน ความร่วมมือภายในองค์การ รวมถึงการสร้างแรงจูงใจเพื่อให้บุคลากรสามารถปฏิบัติงานได้บรรลุตามเป้าหมายของส่วนราชการ</t>
    </r>
  </si>
  <si>
    <r>
      <t xml:space="preserve"> </t>
    </r>
    <r>
      <rPr>
        <sz val="10"/>
        <color indexed="8"/>
        <rFont val="Arial"/>
        <family val="2"/>
      </rPr>
      <t>▪</t>
    </r>
    <r>
      <rPr>
        <sz val="10"/>
        <color indexed="8"/>
        <rFont val="Tahoma"/>
        <family val="2"/>
      </rPr>
      <t xml:space="preserve"> มีการทบทวนและปรับปรุงแนวทางในการกำหนดตัวชี้วัดและแผนการประเมินเพื่อให้ผลการดำเนินการดีขึ้น</t>
    </r>
  </si>
  <si>
    <r>
      <t xml:space="preserve"> </t>
    </r>
    <r>
      <rPr>
        <sz val="10"/>
        <color indexed="8"/>
        <rFont val="Arial"/>
        <family val="2"/>
      </rPr>
      <t>▪</t>
    </r>
    <r>
      <rPr>
        <sz val="10"/>
        <color indexed="8"/>
        <rFont val="Tahoma"/>
        <family val="2"/>
      </rPr>
      <t xml:space="preserve"> สามารถแสดงผลการดำเนินการตามแผน</t>
    </r>
  </si>
  <si>
    <r>
      <t xml:space="preserve"> </t>
    </r>
    <r>
      <rPr>
        <sz val="10"/>
        <color indexed="8"/>
        <rFont val="Arial"/>
        <family val="2"/>
      </rPr>
      <t>▪</t>
    </r>
    <r>
      <rPr>
        <sz val="10"/>
        <color indexed="8"/>
        <rFont val="Tahoma"/>
        <family val="2"/>
      </rPr>
      <t xml:space="preserve"> มีการติดตามประเมินผลการดำเนินมาตรการ/โครงการ และรายงานผลให้ผู้บริหารรับทราบ รวมทั้งมีการวิเคราะห์ผลการดำเนินการเพื่อเป็นข้อเสนอแนะในการปรับปรุงการส่งเสริมนโยบายการกำกับดูแลองค์การที่ดีต่อไป</t>
    </r>
  </si>
  <si>
    <r>
      <t xml:space="preserve"> </t>
    </r>
    <r>
      <rPr>
        <sz val="10"/>
        <color indexed="8"/>
        <rFont val="Arial"/>
        <family val="2"/>
      </rPr>
      <t>▪</t>
    </r>
    <r>
      <rPr>
        <sz val="10"/>
        <color indexed="8"/>
        <rFont val="Tahoma"/>
        <family val="2"/>
      </rPr>
      <t xml:space="preserve"> นโยบายการกำกับดูแลองค์การที่ดีสอดคล้องเชื่อมโยงกับวิสัยทัศน์ พันธกิจ ค่านิยมขององค์การ และหลักธรรมาภิบาลของการบริหารกิจการบ้านเมืองที่ดี</t>
    </r>
  </si>
  <si>
    <r>
      <t xml:space="preserve"> </t>
    </r>
    <r>
      <rPr>
        <sz val="10"/>
        <color indexed="8"/>
        <rFont val="Arial"/>
        <family val="2"/>
      </rPr>
      <t>▪</t>
    </r>
    <r>
      <rPr>
        <sz val="10"/>
        <color indexed="8"/>
        <rFont val="Tahoma"/>
        <family val="2"/>
      </rPr>
      <t xml:space="preserve"> แนวทาง/วิธีการ ควบคุมภายในและบริหารความเสี่ยง อาจจัดทำเป็นแผนภาพ (Flow Chart) ของกระบวนการ</t>
    </r>
  </si>
  <si>
    <r>
      <t>§</t>
    </r>
    <r>
      <rPr>
        <sz val="10"/>
        <color indexed="8"/>
        <rFont val="Times New Roman"/>
        <family val="1"/>
      </rPr>
      <t xml:space="preserve">   </t>
    </r>
    <r>
      <rPr>
        <sz val="10"/>
        <color indexed="8"/>
        <rFont val="Tahoma"/>
        <family val="2"/>
      </rPr>
      <t>รายงานการควบคุมภายในตามระเบียบคณะกรรมการตรวจเงินแผ่นดินว่าด้วยการกําหนดมาตรฐานการควบคุมภายใน พ.ศ. 2544 ข้อ 6 ซึ่งกำหนดให้ต้องดำเนินการ ดังนี้</t>
    </r>
  </si>
  <si>
    <r>
      <t xml:space="preserve"> </t>
    </r>
    <r>
      <rPr>
        <sz val="10"/>
        <color indexed="8"/>
        <rFont val="Arial"/>
        <family val="2"/>
      </rPr>
      <t>▪</t>
    </r>
    <r>
      <rPr>
        <sz val="10"/>
        <color indexed="8"/>
        <rFont val="Tahoma"/>
        <family val="2"/>
      </rPr>
      <t xml:space="preserve"> รายงานผลการปรับปรุงแนวทางในการควบคุมภายในตามแบบ ปอ.3 ซึ่งแสดงจุดอ่อนของระบบการควบคุมภายในพร้อมข้อเสนอแนะและแผนการปรับปรุงระบบการควบคุมภายใน</t>
    </r>
  </si>
  <si>
    <r>
      <t>▪</t>
    </r>
    <r>
      <rPr>
        <sz val="10"/>
        <color indexed="8"/>
        <rFont val="Tahoma"/>
        <family val="2"/>
      </rPr>
      <t xml:space="preserve"> ระบบการควบคุมภายในสอดคล้องเชื่อมโยงกับแนวทางของคณะกรรมการตรวจเงินแผ่นดิน</t>
    </r>
  </si>
  <si>
    <r>
      <t xml:space="preserve"> </t>
    </r>
    <r>
      <rPr>
        <sz val="10"/>
        <color indexed="8"/>
        <rFont val="Arial"/>
        <family val="2"/>
      </rPr>
      <t>▪</t>
    </r>
    <r>
      <rPr>
        <sz val="10"/>
        <color indexed="8"/>
        <rFont val="Tahoma"/>
        <family val="2"/>
      </rPr>
      <t xml:space="preserve"> มาตรการ/วิธีการในการจัดการผลกระทบทางลบที่เกิดขึ้นกับสังคมอาจจัดทำเป็นแผนภาพ (Flow Chart) ของกระบวนการ</t>
    </r>
  </si>
  <si>
    <r>
      <t xml:space="preserve"> </t>
    </r>
    <r>
      <rPr>
        <sz val="10"/>
        <color indexed="8"/>
        <rFont val="Arial"/>
        <family val="2"/>
      </rPr>
      <t>▪</t>
    </r>
    <r>
      <rPr>
        <sz val="10"/>
        <color indexed="8"/>
        <rFont val="Tahoma"/>
        <family val="2"/>
      </rPr>
      <t xml:space="preserve"> รายงานผลการจัดการผลกระทบทางลบที่เกิดขึ้นกับสังคม</t>
    </r>
  </si>
  <si>
    <r>
      <t xml:space="preserve"> </t>
    </r>
    <r>
      <rPr>
        <sz val="10"/>
        <color indexed="8"/>
        <rFont val="Arial"/>
        <family val="2"/>
      </rPr>
      <t>▪</t>
    </r>
    <r>
      <rPr>
        <sz val="10"/>
        <color indexed="8"/>
        <rFont val="Tahoma"/>
        <family val="2"/>
      </rPr>
      <t xml:space="preserve"> มีการทบทวนวิธีการในการจัดการผลกระทบลบ เพื่อปรับปรุงแนวทาง/มาตรการ/วิธีการดำเนินการ</t>
    </r>
  </si>
  <si>
    <r>
      <t>▪</t>
    </r>
    <r>
      <rPr>
        <sz val="10"/>
        <color indexed="8"/>
        <rFont val="Tahoma"/>
        <family val="2"/>
      </rPr>
      <t xml:space="preserve"> มาตรการจัดการผลกระทบทางลบที่กำหนดสอดคล้องกับพันธกิจขององค์การ</t>
    </r>
  </si>
  <si>
    <r>
      <t xml:space="preserve"> </t>
    </r>
    <r>
      <rPr>
        <sz val="12"/>
        <color indexed="8"/>
        <rFont val="Arial"/>
        <family val="2"/>
      </rPr>
      <t>▪</t>
    </r>
    <r>
      <rPr>
        <sz val="12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 xml:space="preserve">มีการดำเนินการตามแผนการสร้างความผาสุก และความพึงพอใจของบุคลากร </t>
    </r>
  </si>
  <si>
    <r>
      <t xml:space="preserve"> </t>
    </r>
    <r>
      <rPr>
        <sz val="12"/>
        <color indexed="8"/>
        <rFont val="Arial"/>
        <family val="2"/>
      </rPr>
      <t>▪</t>
    </r>
    <r>
      <rPr>
        <sz val="12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มีระบบการประเมินความผาสุก ความพึงพอใจ และการสร้างแรงจูงใจของบุคลากร เช่น การสำรวจความพึงพอใจ การกำหนดตัวชี้วัด เป็นต้น</t>
    </r>
  </si>
  <si>
    <r>
      <t xml:space="preserve"> </t>
    </r>
    <r>
      <rPr>
        <sz val="12"/>
        <color indexed="8"/>
        <rFont val="Arial"/>
        <family val="2"/>
      </rPr>
      <t>▪</t>
    </r>
    <r>
      <rPr>
        <sz val="12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มีระบบการประเมินผลการปฏิบัติงานของบุคลากรทั่วทั้งองค์กร</t>
    </r>
  </si>
  <si>
    <t xml:space="preserve"> - แสดงให้เห็นวิธีการนำผลการประเมินไปประกอบการจัดสรรแรงจูงใจ</t>
  </si>
  <si>
    <r>
      <t xml:space="preserve"> </t>
    </r>
    <r>
      <rPr>
        <sz val="12"/>
        <color indexed="8"/>
        <rFont val="Arial"/>
        <family val="2"/>
      </rPr>
      <t>▪</t>
    </r>
    <r>
      <rPr>
        <sz val="12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มีการจัดสรรแรงจูงใจที่เชื่อมโยงกับการประเมินผลการปฏิบัติงานของบุคลากร</t>
    </r>
  </si>
  <si>
    <r>
      <t xml:space="preserve"> </t>
    </r>
    <r>
      <rPr>
        <sz val="12"/>
        <color indexed="8"/>
        <rFont val="Arial"/>
        <family val="2"/>
      </rPr>
      <t>▪</t>
    </r>
    <r>
      <rPr>
        <sz val="12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 xml:space="preserve"> มีรายงานผลการดำเนินการตามแผนปฏิบัติการการบริหารทรัพยากรบุคคลประจำปี 2552</t>
    </r>
  </si>
  <si>
    <r>
      <t xml:space="preserve"> </t>
    </r>
    <r>
      <rPr>
        <sz val="12"/>
        <color indexed="8"/>
        <rFont val="Arial"/>
        <family val="2"/>
      </rPr>
      <t>▪</t>
    </r>
    <r>
      <rPr>
        <sz val="12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มีการสำรวจความพึงพอใจของบุคลากรที่มีต่อการพัฒนาบุคลากร</t>
    </r>
  </si>
  <si>
    <r>
      <t xml:space="preserve"> </t>
    </r>
    <r>
      <rPr>
        <sz val="12"/>
        <color indexed="8"/>
        <rFont val="Arial"/>
        <family val="2"/>
      </rPr>
      <t>▪</t>
    </r>
    <r>
      <rPr>
        <sz val="12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การดำเนินการพัฒนาบุคลากรมีความสอดคล้องกับแผนพัฒนาบุคลากร</t>
    </r>
  </si>
  <si>
    <t xml:space="preserve"> - แสดงให้เห็นถึงความสอดคล้องของการพัฒนาบุคลากรที่เป็นไปตามแผน</t>
  </si>
  <si>
    <r>
      <t>§</t>
    </r>
    <r>
      <rPr>
        <sz val="10"/>
        <color indexed="8"/>
        <rFont val="Tahoma"/>
        <family val="2"/>
      </rPr>
      <t xml:space="preserve"> มีแผนกลยุทธ์การบริหารทรัพยากรบุคคล ประจำปี 2553</t>
    </r>
  </si>
  <si>
    <t xml:space="preserve"> - แสดงแผนกลยุทธ์ HR ปี 53 หรือเป็นแผนระยะยาวที่ได้ทำไว้ตาม HR Scorecard</t>
  </si>
  <si>
    <r>
      <t>§</t>
    </r>
    <r>
      <rPr>
        <sz val="10"/>
        <color indexed="8"/>
        <rFont val="Tahoma"/>
        <family val="2"/>
      </rPr>
      <t xml:space="preserve"> มีแผนปฏิบัติการ (Action Plan) การบริหารทรัพยากรบุคคลของแผนงาน/โครงการปีงบประมาณพ.ศ. 2553 </t>
    </r>
  </si>
  <si>
    <r>
      <t>§</t>
    </r>
    <r>
      <rPr>
        <sz val="10"/>
        <color indexed="8"/>
        <rFont val="Tahoma"/>
        <family val="2"/>
      </rPr>
      <t xml:space="preserve"> มีแผนพัฒนาขีดสมรรถนะของบุคลากร หรือแผนพัฒนาบุคลากร ประจำปี 2553</t>
    </r>
  </si>
  <si>
    <t xml:space="preserve"> - แสดงแผนพัฒนาบุคลากร ปี 53</t>
  </si>
  <si>
    <r>
      <t xml:space="preserve"> </t>
    </r>
    <r>
      <rPr>
        <sz val="12"/>
        <color indexed="8"/>
        <rFont val="Arial"/>
        <family val="2"/>
      </rPr>
      <t>▪</t>
    </r>
    <r>
      <rPr>
        <sz val="12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มีหลักเกณฑ์การประกันคุณภาพของการฝึกอบรม</t>
    </r>
  </si>
  <si>
    <t xml:space="preserve"> - แสดงหลักเกณฑ์กลางที่ใช้ในการฝึกอบรม</t>
  </si>
  <si>
    <r>
      <t xml:space="preserve"> </t>
    </r>
    <r>
      <rPr>
        <sz val="12"/>
        <color indexed="8"/>
        <rFont val="Arial"/>
        <family val="2"/>
      </rPr>
      <t>▪</t>
    </r>
    <r>
      <rPr>
        <sz val="12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มีการนำหลักเกณฑ์ดังกล่าวไปใช้ในการจัดฝึกอบรม</t>
    </r>
  </si>
  <si>
    <t xml:space="preserve"> - แสดงวิธีการสื่อสาร ถ่ายทอดหลักเกณฑ์ </t>
  </si>
  <si>
    <t xml:space="preserve"> - มีรายงานการดำเนินการตามหลักเกณฑ์</t>
  </si>
  <si>
    <r>
      <t xml:space="preserve"> </t>
    </r>
    <r>
      <rPr>
        <sz val="12"/>
        <color indexed="8"/>
        <rFont val="Arial"/>
        <family val="2"/>
      </rPr>
      <t>▪</t>
    </r>
    <r>
      <rPr>
        <sz val="12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มีการประเมินประสิทธิผลการพัฒนา/ฝึกอบรมบุคลากร</t>
    </r>
  </si>
  <si>
    <t xml:space="preserve"> - แสดงวิธีการประเมินการพัฒนา/อบรมบุคลากร เช่น Post Test/ตัวชี้วัดผลงาน</t>
  </si>
  <si>
    <r>
      <t xml:space="preserve"> </t>
    </r>
    <r>
      <rPr>
        <sz val="12"/>
        <color indexed="8"/>
        <rFont val="Arial"/>
        <family val="2"/>
      </rPr>
      <t>▪</t>
    </r>
    <r>
      <rPr>
        <sz val="12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มีแผนการสร้างความก้าวหน้าของบุคลากร</t>
    </r>
  </si>
  <si>
    <r>
      <t xml:space="preserve"> </t>
    </r>
    <r>
      <rPr>
        <sz val="12"/>
        <color indexed="8"/>
        <rFont val="Arial"/>
        <family val="2"/>
      </rPr>
      <t>▪</t>
    </r>
    <r>
      <rPr>
        <sz val="12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มีการดำเนินการตามแผนการสร้างความก้าวหน้าของบุคลากร</t>
    </r>
  </si>
  <si>
    <r>
      <t xml:space="preserve"> </t>
    </r>
    <r>
      <rPr>
        <sz val="12"/>
        <color indexed="8"/>
        <rFont val="Arial"/>
        <family val="2"/>
      </rPr>
      <t xml:space="preserve">▪ </t>
    </r>
    <r>
      <rPr>
        <sz val="10"/>
        <color indexed="8"/>
        <rFont val="Tahoma"/>
        <family val="2"/>
      </rPr>
      <t>มีการประเมินผลการดำเนินการตามแผนการสร้างความก้าวหน้าของบุคลากร</t>
    </r>
  </si>
  <si>
    <t xml:space="preserve"> - แสดงแผนการสร้างความก้าวหน้า (อย่างน้อยในสายงานหลัก)</t>
  </si>
  <si>
    <t xml:space="preserve"> - แสดงรายงานผลการดำเนินการตามแผน</t>
  </si>
  <si>
    <t xml:space="preserve"> - แสดงวิธีการติดตามการดำเนินการ</t>
  </si>
  <si>
    <t xml:space="preserve"> - มีรายงานสรุปผลการดำเนินการ</t>
  </si>
  <si>
    <r>
      <t xml:space="preserve"> </t>
    </r>
    <r>
      <rPr>
        <sz val="12"/>
        <color indexed="8"/>
        <rFont val="Arial"/>
        <family val="2"/>
      </rPr>
      <t>▪</t>
    </r>
    <r>
      <rPr>
        <sz val="12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แสดงปัจจัยอย่างน้อย 2 ปัจจัยที่ใช้ในการออกแบบ</t>
    </r>
  </si>
  <si>
    <r>
      <t>▪</t>
    </r>
    <r>
      <rPr>
        <sz val="12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ahoma"/>
        <family val="2"/>
      </rPr>
      <t>แสดงวิธีการออกแบบกระบวนการที่มาจากข้อกำหนดที่สำคัญ</t>
    </r>
  </si>
  <si>
    <t xml:space="preserve"> - ตัวชี้วัดในการติดตามประเมินผลการดำเนินงานตามยุทธศาสตร์</t>
  </si>
  <si>
    <t xml:space="preserve"> - มีแนวทางในการจัดทำ OG</t>
  </si>
  <si>
    <t>มีแผน OG ครบ 4 ด้าน (ด้านละ 0.025)</t>
  </si>
  <si>
    <t xml:space="preserve"> - นโยบายด้านรัฐ สังคม สิ่งแวดล้อม</t>
  </si>
  <si>
    <t xml:space="preserve"> - นโยบายด้านผู้รับบริการ</t>
  </si>
  <si>
    <r>
      <t xml:space="preserve"> - ผลการประเมินความเสี่ยงที่เหลืออยู่ (หลังจากดำเนินการตามแผนแล้วเสร็จ) โดยแสดงให้เห็นถึงปัจจัยเสี่ยงที่สามารถควบคุม/บริหารจัดการ และปัจจัยเสี่ยงที่ไม่สามารถควบคุม/บริหารจัดการให้อยู่ในระดับที่ยอมรับได้ </t>
    </r>
    <r>
      <rPr>
        <b/>
        <sz val="10"/>
        <color indexed="10"/>
        <rFont val="Tahoma"/>
        <family val="2"/>
      </rPr>
      <t xml:space="preserve">(เฉพาะกรณีเป็นแผนงาน/โครงการที่ดำเนินการต่อเนื่องในปีงบประมาณต่อไป) </t>
    </r>
    <r>
      <rPr>
        <b/>
        <u val="single"/>
        <sz val="10"/>
        <color indexed="12"/>
        <rFont val="Tahoma"/>
        <family val="2"/>
      </rPr>
      <t>หากส่วนราชการเลือกโครงการทั้งหมดที่ดำเนินการเสร็จสิ้นในปีงบประมาณ 53 ให้ส่วนราชการใส่ Y ในประเด็นการประเมินนี้ด้วย ซึ่งถือว่าได้รับคะแนนนี้ไปโดยปริยาย</t>
    </r>
    <r>
      <rPr>
        <b/>
        <sz val="10"/>
        <color indexed="10"/>
        <rFont val="Tahoma"/>
        <family val="2"/>
      </rPr>
      <t xml:space="preserve"> </t>
    </r>
  </si>
  <si>
    <t xml:space="preserve"> - นโยบายด้านผู้ปฏิบัติงาน</t>
  </si>
  <si>
    <t xml:space="preserve"> - นโยบายด้านองค์การ</t>
  </si>
  <si>
    <t xml:space="preserve"> - ด้านรัฐ สังคม สิ่งแวดล้อม</t>
  </si>
  <si>
    <t xml:space="preserve"> - ด้านผู้รับบริการ</t>
  </si>
  <si>
    <t>ส่วนราชการต้องกำหนดกระบวนการที่สร้างคุณค่าจากยุทธศาสตร์พันธกิจ และความต้องการของผู้รับบริการและผู้มีส่วนได้ส่วนเสียเพื่อให้บรรลุวิสัยทัศน์ของส่วนราชการ</t>
  </si>
  <si>
    <t>PM 2</t>
  </si>
  <si>
    <t>ส่วนราชการต้องจัดทำข้อกำหนดที่สำคัญของกระบวนการที่สร้างคุณค่าจากความต้องการของผู้รับบริการ ผู้มีส่วนได้ส่วนเสีย ข้อกำหนดด้านกฎหมาย  และข้อกำหนดที่สำคัญที่ช่วยวัดผลการดำเนินงาน และ/หรือปรับปรุงการดำเนินงานให้มีประสิทธิภาพและความคุ้มค่า</t>
  </si>
  <si>
    <t xml:space="preserve">         (1) สรุปภารกิจและวัตถุประสงค์การดำเนินงานที่สำคัญในระดับส่วนราชการ และระดับกิจกรรม</t>
  </si>
  <si>
    <t xml:space="preserve">            (2)  ข้อมูลเกี่ยวกับสภาพแวดล้อมการควบคุม โดยเฉพาะเกี่ยวกับความซื่อสัตย์และ จริยธรรมของผู้บริหารระดับสูงและบุคลากรของส่วนราชการ</t>
  </si>
  <si>
    <t xml:space="preserve">            (3) ความเสี่ยงที่สำคัญที่มีผลกระทบต่อการบรรลุวัตถุประสงค์ของการควบคุมภายใน</t>
  </si>
  <si>
    <t xml:space="preserve">         (4) ข้อมูลเกี่ยวกับกิจกรรมการควบคุมเพื่อป้องกันหรือลดความเสี่ยงที่สำคัญตาม (3)</t>
  </si>
  <si>
    <t xml:space="preserve">             (5) ผู้รับผิดชอบประเมินระบบการควบคุมภายใน และวิธีการติดตามประเมินผล</t>
  </si>
  <si>
    <t xml:space="preserve">        2. รายงานความคืบหน้าในการจัดวางระบบการควบคุมภายในตามข้อ 1 ต่อผู้บังคับบัญชา</t>
  </si>
  <si>
    <t xml:space="preserve"> - แสดงกลยุทธ์ที่ตอบสนองความต้องการผู้รับบริการ</t>
  </si>
  <si>
    <t xml:space="preserve"> - แสดงให้เห็นถึงวิธีการรวบรวมข้อมูลของแต่ละปัจจัยที่นำมาใช้วางแผน</t>
  </si>
  <si>
    <t xml:space="preserve"> - แสดงให้เห็นถึงวิธีการวิเคราะห์ข้อมูลของแต่ละปัจจัยก่อนนำไปใช้วางแผน</t>
  </si>
  <si>
    <t xml:space="preserve"> - แสดงให้เห็นถึงขั้นตอนที่นำปัจจัยเหล่านี้ไปวางแผน</t>
  </si>
  <si>
    <t xml:space="preserve"> - แสดงให้เห็นถึงประเภทข้อมูลที่ใช้ในแต่ละปัจจัย เช่น ปัจจัยความต้องการของผู้รับบริการ ประเภทข้อมูลที่ใช้ ได้แก่ ความพึงพอใจของผู้รับบริการ ข้อร้องเรียน ฯลฯ</t>
  </si>
  <si>
    <t xml:space="preserve"> - แสดงให้เห็นถึงคุณภาพของการนำข้อมูลมาใช้ โดยแสดงให้เห็นว่า</t>
  </si>
  <si>
    <t>o  แหล่งของข้อมูลที่จัดเก็บต้องแสดงให้เห็นว่าครอบคลุมทุกหน่วยงานที่เกี่ยวข้อง</t>
  </si>
  <si>
    <t xml:space="preserve"> - แสดงให้เห็นเปรียบเทียบปัจจัยที่ใช้ในการวางแผนเดิมกับที่เพิ่มเติมใหม่ หรือการปรับเปลี่ยนวิธีการเก็บหรือวิเคราะห์ข้อมูล ว่าดีขึ้นจากเดิมอย่างไร</t>
  </si>
  <si>
    <r>
      <t>§</t>
    </r>
    <r>
      <rPr>
        <sz val="10"/>
        <rFont val="Tahoma"/>
        <family val="2"/>
      </rPr>
      <t xml:space="preserve"> มีกรอบการประเมินผลการปฏิบัติราชการครบทุกระดับ ดังต่อไปนี้
    </t>
    </r>
  </si>
  <si>
    <t>1. ระดับหน่วยงาน (ทุกสำนัก/กอง ทั้งสำนัก/กองที่มีโครงสร้างรองรับตามกฎหมาย และสำนัก/กองที่จัดตั้งเพื่อรองรับการบริหารจัดการภายในส่วนราชการเอง)</t>
  </si>
  <si>
    <r>
      <t xml:space="preserve">เงื่อนไข </t>
    </r>
    <r>
      <rPr>
        <i/>
        <sz val="10"/>
        <color indexed="12"/>
        <rFont val="Tahoma"/>
        <family val="2"/>
      </rPr>
      <t>****  การประเมินข้อนี้จะพิจารณาว่ามีการดำเนินการถ่ายทอดตัวชี้วัดหรือไม่ หากไม่มี ถือว่าไม่ได้ทำหัวข้อ SP5 แม้ว่าจะมีการดำเนินงานในขั้นตอนอื่น ถือว่าไม่ใช่การดำเนินงานตาม SP5 ให้ยุติการพิจารณาแต่เพียงเท่านี้ ไม่ตรวจข้อต่อไป</t>
    </r>
  </si>
  <si>
    <t xml:space="preserve"> - แสดงให้เห็นว่าปัจจัยที่เกี่ยวข้องเหล่านี้ เป็นปัจจัยหนึ่ง (ปัจจัยเดียวกัน) ที่นำไปใช้ในการจัดทำนโยบายการกำกับองค์การที่ดี หรือแผนธรรมาภิบาล</t>
  </si>
  <si>
    <t xml:space="preserve"> - แสดงแผนกลยุทธ์ทรัพยากรบุคคล โดยมีรายละเอียดครอบคลุมทั้ง 4 ด้าน </t>
  </si>
  <si>
    <t xml:space="preserve"> - แสดงวิธีการสื่อสารที่ใช้</t>
  </si>
  <si>
    <t xml:space="preserve"> - แสดงให้เห็นว่าวิธีการสื่อสารสามารถสร้างความเข้าใจให้บุคลากรปฏิบัติตามแผนได้</t>
  </si>
  <si>
    <t xml:space="preserve"> - การสื่อสารต้องครอบคลุมเรื่องต่อไปนี้</t>
  </si>
  <si>
    <t xml:space="preserve"> - แสดงวิธีการแลกเปลี่ยนเรียนรู้ ประสบการณ์ในการทำงานของบุคลากร </t>
  </si>
  <si>
    <t xml:space="preserve"> - แสดงกิจกรรมที่นำ best practice มาถ่ายทอดในองค์กร</t>
  </si>
  <si>
    <t xml:space="preserve"> - แสดงรายละเอียดโครงการที่สำคัญ โดยมีรายละเอียด</t>
  </si>
  <si>
    <t xml:space="preserve"> - แสดงผลการดำเนินการตาม Gantt chart ของแผนงาน/โครงการที่กำหนด</t>
  </si>
  <si>
    <t xml:space="preserve"> - แสดงให้เห็นการติดตามผลการดำเนินการในภาพรวมผ่านระบบหรือกลไกต่าง ๆ ที่ส่วนราชการวางไว้ เช่น ใช้ Ms. Project ในการติดตามโครงการ, Monthly - Weekly report</t>
  </si>
  <si>
    <t>SP7</t>
  </si>
  <si>
    <t>โปรแกรม Excel จะทำการคัดกรองประเด็นที่หน่วยงานยังไม่ได้ดำเนินงาน หรือดำเนินงานไม่ครบถ้วน เพื่อประเมินผลการดำเนินการเทียบกับเกณฑ์คุณภาพฯ ระดับพื้นฐาน</t>
  </si>
  <si>
    <t>และให้เขียนอธิบายถึงหลักฐานที่แสดงผลการดำเนินการในแต่ละรหัสพอสังเขป</t>
  </si>
  <si>
    <t>ขั้นตอนที่ 6</t>
  </si>
  <si>
    <t xml:space="preserve">จากผลการประเมินองค์กรทั้ง 7 หมวด ส่วนราชการจะได้ผลการประเมินกราฟองค์กรทั้งในระดับหมวด และระดับหัวข้อ </t>
  </si>
  <si>
    <t>เพื่อนำไปสรุปและนำเสนอผู้บริหารต่อไป</t>
  </si>
  <si>
    <t xml:space="preserve"> - แสดงผู้รับบริการและผู้มีส่วนได้ส่วนเสียที่เป็นกลุ่มเครือข่าย
</t>
  </si>
  <si>
    <t xml:space="preserve"> - แสดงช่องทางที่ใช้ในการติดต่อกับเครือข่าย อย่างน้อย 2 ช่องทาง</t>
  </si>
  <si>
    <t xml:space="preserve"> - แสดงตัวอย่างกิจกรรมที่จัดให้เครือข่าย</t>
  </si>
  <si>
    <t xml:space="preserve"> - แสดงกิจกรรมที่สะท้อนให้เห็นถึงการสร้างความสัมพันธ์ให้ดีขึ้น</t>
  </si>
  <si>
    <t xml:space="preserve"> - แสดงวิธีการวัดความพึงพอใจในกลุ่มผู้มีส่วนได้ส่วนเสีย</t>
  </si>
  <si>
    <t>ยกตัวอย่างการนำผลความพึงพอใจ ไปปรับปรุง</t>
  </si>
  <si>
    <t xml:space="preserve"> - แสดงวิธีการวัดความไม่พึงพอใจในกลุ่มผู้มีส่วนได้ส่วนเสีย</t>
  </si>
  <si>
    <t>ยกตัวอย่างการนำผลความไม่พึงพอใจ ไปปรับปรุง</t>
  </si>
  <si>
    <t xml:space="preserve"> - แสดงคู่มือ/แนวทางปฏิบัติของบุคลากรในการให้บริการ อย่างน้อย 1 งาน</t>
  </si>
  <si>
    <t xml:space="preserve"> - แสดงวิธีการหาปัจจัย</t>
  </si>
  <si>
    <t>หมวด 3 การให้ความสำคัญกับผู้รับบริการและผู้มีส่วนได้ส่วนเสีย</t>
  </si>
  <si>
    <t>CS1</t>
  </si>
  <si>
    <t>CS2</t>
  </si>
  <si>
    <t>ส่วนราชการมีช่องทางการรับฟังและเรียนรู้ความต้องการของผู้รับบริการและผู้มีส่วนได้ส่วนเสียเพื่อนำมาใช้ในการปรับปรุงและเสนอรูปแบบการบริการต่าง ๆ โดยแสดงให้เห็นถึงประสิทธิภาพของช่องทางการสื่อสารดังกล่าว</t>
  </si>
  <si>
    <t>D / I</t>
  </si>
  <si>
    <t>CS3</t>
  </si>
  <si>
    <t>CS4</t>
  </si>
  <si>
    <t xml:space="preserve"> - แสดงให้เห็นเปรียบเทียบกระบวนการวางแผนเดิม (การจัดทำแผนปฏิบัติราชการในปีที่ผ่านมา หรือในปีปัจจุบัน) กับกระบวนการที่ปรับปรุงใหม่ ว่าดีขึ้นจากเดิมอย่างไร</t>
  </si>
  <si>
    <r>
      <rPr>
        <sz val="10"/>
        <color indexed="8"/>
        <rFont val="Wingdings"/>
        <family val="0"/>
      </rPr>
      <t>§</t>
    </r>
    <r>
      <rPr>
        <sz val="7.5"/>
        <color indexed="8"/>
        <rFont val="Tahoma"/>
        <family val="2"/>
      </rPr>
      <t xml:space="preserve">  </t>
    </r>
    <r>
      <rPr>
        <sz val="10"/>
        <color indexed="8"/>
        <rFont val="Tahoma"/>
        <family val="2"/>
      </rPr>
      <t>มีการสรุปประเมินผลการปฏิบัติราชการประจำปี(ผล คะแนน) ครบทุกระดับ</t>
    </r>
  </si>
  <si>
    <t xml:space="preserve"> - แสดงสรุปผลการประเมิน (ผลคะแนน) ของทุกสำนัก/กอง และ สรุปผลการประเมิน (ผลคะแนน) ของระดับบุคคล และผลสรุปได้รับความเห็นชอบจากผู้บริหารของส่วนราชการภายในเดือนตุลาคม 53 (พิจารณาทั้งในระดับหน่วยงานและระดับบุคคล)</t>
  </si>
  <si>
    <r>
      <t>§</t>
    </r>
    <r>
      <rPr>
        <sz val="10"/>
        <color indexed="8"/>
        <rFont val="Tahoma"/>
        <family val="2"/>
      </rPr>
      <t xml:space="preserve"> มีสรุปบทเรียนจากการติดตามความก้าวหน้าและ
การรายงานสรุปผลการดำเนินงานประจำปี
</t>
    </r>
  </si>
  <si>
    <r>
      <t>▪</t>
    </r>
    <r>
      <rPr>
        <sz val="12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แสดงให้เห็นความเชื่อมโยงของระบบรองรับภาวะฉุกเฉินต่อการดำเนินการตามพันธกิจหลักของส่วนราชการว่าจะสามารถดำเนินงานได้อย่างต่อเนื่อง</t>
    </r>
  </si>
  <si>
    <r>
      <t>▪</t>
    </r>
    <r>
      <rPr>
        <sz val="12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แสดงรายชื่อกระบวนการที่สร้างคุณค่าและกระบวนการสนับสนุนที่ผ่านความเห็นชอบจากผู้บริหาร</t>
    </r>
  </si>
  <si>
    <r>
      <t>▪</t>
    </r>
    <r>
      <rPr>
        <sz val="12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แสดงรายชื่อกระบวนการที่สร้างคุณค่าและกระบวนการสนับสนุน</t>
    </r>
  </si>
  <si>
    <r>
      <t>▪</t>
    </r>
    <r>
      <rPr>
        <sz val="12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 xml:space="preserve"> คัดเลือกกระบวนการที่สร้างคุณค่าไม่น้อยกว่า 50%  และกระบวนการสนับสนุนไม่น้อยกว่า 50% มาจัดทำมาตรฐานการปฏิบัติงาน</t>
    </r>
  </si>
  <si>
    <r>
      <t>▪</t>
    </r>
    <r>
      <rPr>
        <sz val="12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 xml:space="preserve"> กระบวนการที่สร้างคุณค่าไม่น้อยกว่า 50% มาจัดทำมาตรฐานงาน </t>
    </r>
  </si>
  <si>
    <r>
      <t>▪</t>
    </r>
    <r>
      <rPr>
        <sz val="12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 xml:space="preserve"> มาตรฐานการปฏิบัติงานอย่างน้อยควรประกอบด้วย Work  Flow และมาตรฐานคุณภาพงาน</t>
    </r>
  </si>
  <si>
    <r>
      <t xml:space="preserve"> </t>
    </r>
    <r>
      <rPr>
        <sz val="12"/>
        <color indexed="8"/>
        <rFont val="Arial"/>
        <family val="2"/>
      </rPr>
      <t>▪</t>
    </r>
    <r>
      <rPr>
        <sz val="12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แสดงวิธีการที่ส่วนราชการนำมาตรฐานการปฏิบัติงานไปสู่การปฏิบัติ โดยการเผยแพร่มาตรฐาน การจัดทำคู่มือการปฏิบัติงาน การมีระบบติดตามมาตรฐานงานเพื่อให้เป็นไปตามมาตรฐานที่กำหนด</t>
    </r>
  </si>
  <si>
    <r>
      <t xml:space="preserve"> </t>
    </r>
    <r>
      <rPr>
        <sz val="12"/>
        <color indexed="8"/>
        <rFont val="Arial"/>
        <family val="2"/>
      </rPr>
      <t>▪</t>
    </r>
    <r>
      <rPr>
        <sz val="12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กระบวนการสนับสนุนไม่น้อยกว่า 50% มาจัดทำมาตรฐานการปฏิบัติงาน</t>
    </r>
  </si>
  <si>
    <r>
      <t xml:space="preserve"> </t>
    </r>
    <r>
      <rPr>
        <sz val="12"/>
        <color indexed="8"/>
        <rFont val="Arial"/>
        <family val="2"/>
      </rPr>
      <t>▪</t>
    </r>
    <r>
      <rPr>
        <sz val="12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 xml:space="preserve">แสดงวิธีการที่ส่วนราชการนำมาตรฐานการปฏิบัติงานไปสู่การปฏิบัติ </t>
    </r>
  </si>
  <si>
    <r>
      <t xml:space="preserve"> </t>
    </r>
    <r>
      <rPr>
        <sz val="12"/>
        <color indexed="8"/>
        <rFont val="Arial"/>
        <family val="2"/>
      </rPr>
      <t>▪</t>
    </r>
    <r>
      <rPr>
        <sz val="12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มีการแลกเปลี่ยนเรียนรู้ประสบการณ์การทำงานเพื่อการปรับปรุงกระบวนการ</t>
    </r>
  </si>
  <si>
    <r>
      <t>▪</t>
    </r>
    <r>
      <rPr>
        <sz val="12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ahoma"/>
        <family val="2"/>
      </rPr>
      <t xml:space="preserve">มีการพัฒนาบุคลากรเพื่อเพิ่มพูนประสิทธิภาพการปฏิบัติงานตามมาตรฐานการปฏิบัติงาน </t>
    </r>
    <r>
      <rPr>
        <u val="single"/>
        <sz val="10"/>
        <color indexed="8"/>
        <rFont val="Tahoma"/>
        <family val="2"/>
      </rPr>
      <t>หรือ</t>
    </r>
  </si>
  <si>
    <r>
      <t xml:space="preserve"> </t>
    </r>
    <r>
      <rPr>
        <sz val="12"/>
        <color indexed="8"/>
        <rFont val="Arial"/>
        <family val="2"/>
      </rPr>
      <t>▪</t>
    </r>
    <r>
      <rPr>
        <sz val="12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สามารถอธิบายความเชื่อมโยงระหว่างหมวด 6 กับระบบอื่น ๆ ได้</t>
    </r>
  </si>
  <si>
    <r>
      <t>▪</t>
    </r>
    <r>
      <rPr>
        <sz val="12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 xml:space="preserve"> มีระบบต่าง ๆ ที่สนับสนุนการปฏิบัติงานให้บรรลุผลตามข้อกำหนดของกระบวนการ</t>
    </r>
  </si>
  <si>
    <r>
      <t>▪</t>
    </r>
    <r>
      <rPr>
        <sz val="12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ahoma"/>
        <family val="2"/>
      </rPr>
      <t>แนวทาง/ วิธีการที่แสดงให้เห็นถึงการปรับปรุงกระบวนการ</t>
    </r>
  </si>
  <si>
    <r>
      <t>▪</t>
    </r>
    <r>
      <rPr>
        <sz val="12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ahoma"/>
        <family val="2"/>
      </rPr>
      <t>แนวทาง/วิธีการในการป้องกันไม่ให้เกิดข้อผิดพลาด การทำงานซ้ำ และลดการสูญเสีย เช่นการบริหารความเสี่ยงของกระบวนการ</t>
    </r>
  </si>
  <si>
    <r>
      <t xml:space="preserve"> </t>
    </r>
    <r>
      <rPr>
        <sz val="12"/>
        <color indexed="8"/>
        <rFont val="Arial"/>
        <family val="2"/>
      </rPr>
      <t>▪</t>
    </r>
    <r>
      <rPr>
        <sz val="12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 xml:space="preserve"> แนวทาง/ วิธีการปรับปรุงกระบวนการ</t>
    </r>
  </si>
  <si>
    <r>
      <t>▪</t>
    </r>
    <r>
      <rPr>
        <sz val="12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 xml:space="preserve"> แนวทาง/วิธีการในการป้องกัน</t>
    </r>
  </si>
  <si>
    <r>
      <t xml:space="preserve"> </t>
    </r>
    <r>
      <rPr>
        <sz val="12"/>
        <color indexed="8"/>
        <rFont val="Arial"/>
        <family val="2"/>
      </rPr>
      <t>▪</t>
    </r>
    <r>
      <rPr>
        <sz val="12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วิธีการสื่อสารมาตรฐานการปฏิบัติงานให้บุคลากรเกี่ยวข้องทราบ เช่น การประชุม บันทึกเวียน website</t>
    </r>
  </si>
  <si>
    <r>
      <t>▪</t>
    </r>
    <r>
      <rPr>
        <sz val="12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วิธีการสื่อสารมาตรฐานการปฏิบัติงานให้บุคลากรทราบ</t>
    </r>
  </si>
  <si>
    <r>
      <t>▪</t>
    </r>
    <r>
      <rPr>
        <sz val="12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ahoma"/>
        <family val="2"/>
      </rPr>
      <t>กิจกรรม/ โครงการในการปรับปรุงกระบวนการ (ยกตัวอย่างกระบวนการที่ได้ปรับปรุง)</t>
    </r>
  </si>
  <si>
    <r>
      <t>▪</t>
    </r>
    <r>
      <rPr>
        <sz val="12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 xml:space="preserve">ตัวอย่างกิจกรรม/ โครงการในการปรับปรุงกระบวนการ </t>
    </r>
  </si>
  <si>
    <r>
      <t>▪</t>
    </r>
    <r>
      <rPr>
        <sz val="12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ahoma"/>
        <family val="2"/>
      </rPr>
      <t>หลักฐานการทบทวนกระบวนการ   เช่น  การประชุมคณะทำงาน การจัดกิจกรรมแลกเปลี่ยนเรียนรู้เกี่ยวกับการทบทวนกระบวนการ</t>
    </r>
  </si>
  <si>
    <r>
      <t>▪</t>
    </r>
    <r>
      <rPr>
        <sz val="12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 xml:space="preserve">หลักฐานการทบทวนกระบวนการ  </t>
    </r>
  </si>
  <si>
    <t xml:space="preserve">ร้อยละเฉลี่ยถ่วงน้ำหนักความสำเร็จของเป้าหมายของโครงการตามแผนบริหารความเสี่ยง </t>
  </si>
  <si>
    <r>
      <t xml:space="preserve"> </t>
    </r>
    <r>
      <rPr>
        <sz val="12"/>
        <rFont val="Arial"/>
        <family val="2"/>
      </rPr>
      <t>▪</t>
    </r>
    <r>
      <rPr>
        <sz val="12"/>
        <rFont val="Tahoma"/>
        <family val="2"/>
      </rPr>
      <t xml:space="preserve"> </t>
    </r>
    <r>
      <rPr>
        <sz val="10"/>
        <rFont val="Tahoma"/>
        <family val="2"/>
      </rPr>
      <t>พิจารณาจากความสำเร็จของตัวชี้วัดของมาตรการ/โครงการตามนโยบายการกำกับดูแลองค์การที่ดี ซึ่งเป็นผลจากการดำเนินการมาตรการ/โครงการ ในแต่ละด้าน (อย่างน้อยด้านละ 1 โครงการ) ของนโยบายการกำกับดูแลองค์การที่ดี ตาม LD 5</t>
    </r>
  </si>
  <si>
    <r>
      <t xml:space="preserve"> </t>
    </r>
    <r>
      <rPr>
        <sz val="12"/>
        <color indexed="8"/>
        <rFont val="Arial"/>
        <family val="2"/>
      </rPr>
      <t>▪</t>
    </r>
    <r>
      <rPr>
        <sz val="12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พิจารณาจากความสำเร็จของผลลัพธ์ ผลผลิตของทุกโครงการที่นำมาดำเนินการบริหารจัดการความเสี่ยงของโครงการ เปรียบเทียบกับเกณฑ์การให้คะแนนที่กำหนดไว้ ซึ่งเป็นผลจากการดำเนินการตามแผนบริหารความเสี่ยงของโครงการที่นำมาวิเคราะห์ในแต่ละประเด็นยุทธศาสตร์ ตาม SP 7</t>
    </r>
  </si>
  <si>
    <r>
      <t xml:space="preserve">▪  </t>
    </r>
    <r>
      <rPr>
        <sz val="10"/>
        <rFont val="Arial"/>
        <family val="2"/>
      </rPr>
      <t xml:space="preserve">เป็นการประเมินผลลัพธ์การดำเนินการ โดยแสดงผลสัมฤทธิ์ของการดำเนินการ/โครงการที่เปิดโอกาสให้ประชาชนเข้ามามีส่วนร่วมในการบริหารราชการ  โดยที่การดำเนินการหรือโครงการที่นำมาวัดผลสัมฤทธิ์นั้นต้องแสดงให้เห็นกระบวนการการมีส่วนร่วมที่ชัดเจน
</t>
    </r>
    <r>
      <rPr>
        <sz val="12"/>
        <rFont val="Arial"/>
        <family val="2"/>
      </rPr>
      <t>•</t>
    </r>
    <r>
      <rPr>
        <sz val="10"/>
        <rFont val="Arial"/>
        <family val="2"/>
      </rPr>
      <t xml:space="preserve"> ผลสัมฤทธิ์  หมายถึง ส่วนราชการได้มีการกำหนดเป้าหมายหรือเป้าประสงค์ โดยกำหนดเป็นตัวชี้วัดและค่าเป้าหมายในแผนการดำเนินงานหรือข้อเสนอโครงการและสามารถดำเนินการได้ตามเป้าหมายที่กำหนดได้อย่างครบถ้วน
</t>
    </r>
    <r>
      <rPr>
        <sz val="12"/>
        <rFont val="Arial"/>
        <family val="2"/>
      </rPr>
      <t xml:space="preserve">▪ </t>
    </r>
    <r>
      <rPr>
        <sz val="10"/>
        <rFont val="Arial"/>
        <family val="2"/>
      </rPr>
      <t>พิจารณาจากร้อยละความสำเร็จของการดำเนินการ/โครงการที่เปิดโอกาสให้ประชาชนเข้ามามีส่วนร่วมในการบริหารราชการบรรลุได้ตามเป้าหมายหรือเป้าประสงค์ที่กำหนด</t>
    </r>
  </si>
  <si>
    <r>
      <t>▪</t>
    </r>
    <r>
      <rPr>
        <sz val="12"/>
        <rFont val="Times New Roman"/>
        <family val="1"/>
      </rPr>
      <t xml:space="preserve"> </t>
    </r>
    <r>
      <rPr>
        <sz val="10"/>
        <rFont val="Times New Roman"/>
        <family val="1"/>
      </rPr>
      <t>พิจารณาจากผลการสำรวจความพึงพอใจของประชาชนที่มีต่อการเปิดเผยข้อมูลข่าวสารของส่วนราชการ จากสำนักงานคณะกรรมการข้อมูลข่าวสารของส่วนราชการ สำนักงานปลัดสำนักนายกรัฐมนตรี</t>
    </r>
  </si>
  <si>
    <t>ระดับ 
1</t>
  </si>
  <si>
    <t>ระดับ 
2</t>
  </si>
  <si>
    <t>ระดับ 
3</t>
  </si>
  <si>
    <t>ระดับ 
4</t>
  </si>
  <si>
    <t>ระดับ 
5</t>
  </si>
  <si>
    <r>
      <t xml:space="preserve"> </t>
    </r>
    <r>
      <rPr>
        <sz val="10"/>
        <color indexed="8"/>
        <rFont val="Arial"/>
        <family val="2"/>
      </rPr>
      <t>▪</t>
    </r>
    <r>
      <rPr>
        <sz val="10"/>
        <color indexed="8"/>
        <rFont val="Tahoma"/>
        <family val="2"/>
      </rPr>
      <t xml:space="preserve"> มีการกำหนดกลุ่มผู้รับบริการและผู้มีส่วนได้ส่วนเสียครบตามพันธกิจที่กำหนดไว้</t>
    </r>
  </si>
  <si>
    <r>
      <t xml:space="preserve"> </t>
    </r>
    <r>
      <rPr>
        <sz val="10"/>
        <color indexed="8"/>
        <rFont val="Arial"/>
        <family val="2"/>
      </rPr>
      <t>▪</t>
    </r>
    <r>
      <rPr>
        <sz val="10"/>
        <color indexed="8"/>
        <rFont val="Tahoma"/>
        <family val="2"/>
      </rPr>
      <t xml:space="preserve"> การกำหนดกลุ่มดังกล่าวแสดงให้เห็นว่าสามารถตอบสนองความต้องการของผู้รับบริการและผู้มีส่วนได้ส่วนเสียที่ครอบคลุมทุกกลุ่ม</t>
    </r>
  </si>
  <si>
    <r>
      <t xml:space="preserve"> </t>
    </r>
    <r>
      <rPr>
        <sz val="10"/>
        <color indexed="8"/>
        <rFont val="Arial"/>
        <family val="2"/>
      </rPr>
      <t>▪</t>
    </r>
    <r>
      <rPr>
        <sz val="10"/>
        <color indexed="8"/>
        <rFont val="Tahoma"/>
        <family val="2"/>
      </rPr>
      <t xml:space="preserve"> ส่วนราชการมีช่องทางการรับฟังและเรียนรู้ความต้องการของผู้รับบริการและผู้มีส่วนได้ส่วนเสียและแสดงให้เห็นถึงประสิทธิภาพของช่องทางการสื่อสารดังกล่าว</t>
    </r>
  </si>
  <si>
    <r>
      <t xml:space="preserve"> </t>
    </r>
    <r>
      <rPr>
        <sz val="10"/>
        <color indexed="8"/>
        <rFont val="Arial"/>
        <family val="2"/>
      </rPr>
      <t>▪</t>
    </r>
    <r>
      <rPr>
        <sz val="10"/>
        <color indexed="8"/>
        <rFont val="Tahoma"/>
        <family val="2"/>
      </rPr>
      <t xml:space="preserve"> ส่วนราชการนำข้อมูลที่ได้จากช่องทางต่างๆ มาปรับปรุงการทำงานให้ดีขึ้น 1 กระบวนงาน หรือ 1 โครงการ</t>
    </r>
  </si>
  <si>
    <r>
      <t xml:space="preserve"> </t>
    </r>
    <r>
      <rPr>
        <sz val="10"/>
        <color indexed="8"/>
        <rFont val="Arial"/>
        <family val="2"/>
      </rPr>
      <t>▪</t>
    </r>
    <r>
      <rPr>
        <sz val="10"/>
        <color indexed="8"/>
        <rFont val="Tahoma"/>
        <family val="2"/>
      </rPr>
      <t xml:space="preserve"> ส่วนราชการมีระบบในการรวบรวมข้อร้องเรียน/ข้อเสนอแนะ/ ข้อคิดเห็น/ คำชมเชย </t>
    </r>
  </si>
  <si>
    <r>
      <t xml:space="preserve"> </t>
    </r>
    <r>
      <rPr>
        <sz val="10"/>
        <color indexed="8"/>
        <rFont val="Arial"/>
        <family val="2"/>
      </rPr>
      <t>▪</t>
    </r>
    <r>
      <rPr>
        <sz val="10"/>
        <color indexed="8"/>
        <rFont val="Tahoma"/>
        <family val="2"/>
      </rPr>
      <t xml:space="preserve"> ส่วนราชการมีการระบุชื่อผู้รับผิดชอบ/กลุ่มงานที่เป็นผู้รับผิดชอบเกี่ยวกับข้อร้องเรียน/ข้อเสนอแนะ/ ข้อคิดเห็น/ คำชมเชย</t>
    </r>
  </si>
  <si>
    <r>
      <t xml:space="preserve"> </t>
    </r>
    <r>
      <rPr>
        <sz val="10"/>
        <color indexed="8"/>
        <rFont val="Arial"/>
        <family val="2"/>
      </rPr>
      <t>▪</t>
    </r>
    <r>
      <rPr>
        <sz val="10"/>
        <color indexed="8"/>
        <rFont val="Tahoma"/>
        <family val="2"/>
      </rPr>
      <t xml:space="preserve"> ส่วนราชการมีระบบและผู้รับผิดชอบในการติดตามและประเมินผลคุณภาพการให้บริการ และมีการกำหนดตัวชี้วัดเป้าหมาย</t>
    </r>
  </si>
  <si>
    <r>
      <t xml:space="preserve"> </t>
    </r>
    <r>
      <rPr>
        <sz val="10"/>
        <color indexed="8"/>
        <rFont val="Arial"/>
        <family val="2"/>
      </rPr>
      <t>▪</t>
    </r>
    <r>
      <rPr>
        <sz val="10"/>
        <color indexed="8"/>
        <rFont val="Tahoma"/>
        <family val="2"/>
      </rPr>
      <t xml:space="preserve"> ส่วนราชการสามารถระบุตัวอย่างที่นำข้อร้องเรียน/เสนอแนะ/ข้อคิดเห็น และคำชมเชยจากการรับฟังในช่องทางต่าง ๆ มาปรับปรุงคุณภาพการให้บริการหรือการปฏิบัติงาน</t>
    </r>
  </si>
  <si>
    <r>
      <t xml:space="preserve"> </t>
    </r>
    <r>
      <rPr>
        <sz val="10"/>
        <color indexed="8"/>
        <rFont val="Arial"/>
        <family val="2"/>
      </rPr>
      <t>▪</t>
    </r>
    <r>
      <rPr>
        <sz val="10"/>
        <color indexed="8"/>
        <rFont val="Tahoma"/>
        <family val="2"/>
      </rPr>
      <t xml:space="preserve"> ส่วนราชการมีข้อมูลของผู้รับบริการและผู้มีส่วนได้ส่วนเสียที่เป็นเครือข่าย รวมทั้งมีช่องทางการติดต่อกับเครือข่ายอย่างน้อย 2 ช่องทาง </t>
    </r>
  </si>
  <si>
    <r>
      <t xml:space="preserve"> </t>
    </r>
    <r>
      <rPr>
        <sz val="10"/>
        <color indexed="8"/>
        <rFont val="Arial"/>
        <family val="2"/>
      </rPr>
      <t>▪</t>
    </r>
    <r>
      <rPr>
        <sz val="10"/>
        <color indexed="8"/>
        <rFont val="Tahoma"/>
        <family val="2"/>
      </rPr>
      <t xml:space="preserve"> มีกิจกรรมการสร้างความสัมพันธ์กับกลุ่มผู้รับบริการและผู้มีส่วนได้ส่วนเสีย</t>
    </r>
  </si>
  <si>
    <r>
      <t xml:space="preserve"> </t>
    </r>
    <r>
      <rPr>
        <sz val="10"/>
        <color indexed="8"/>
        <rFont val="Arial"/>
        <family val="2"/>
      </rPr>
      <t>▪</t>
    </r>
    <r>
      <rPr>
        <sz val="10"/>
        <color indexed="8"/>
        <rFont val="Tahoma"/>
        <family val="2"/>
      </rPr>
      <t xml:space="preserve"> ส่วนราชการได้มีการแสดงให้เห็นว่าได้มีการรายงาน หรือเผยแพร่ผลการดำเนินงานให้กับประชาชนหรือผู้มีส่วนได้ส่วนเสียที่เกี่ยวข้อง</t>
    </r>
  </si>
  <si>
    <r>
      <t xml:space="preserve"> </t>
    </r>
    <r>
      <rPr>
        <sz val="10"/>
        <color indexed="8"/>
        <rFont val="Arial"/>
        <family val="2"/>
      </rPr>
      <t>▪</t>
    </r>
    <r>
      <rPr>
        <sz val="10"/>
        <color indexed="8"/>
        <rFont val="Tahoma"/>
        <family val="2"/>
      </rPr>
      <t xml:space="preserve"> ส่วนราชการมีกรอบแนวคิดหรือแนวทางหรือแผนในการส่งเสริมการมีส่วนร่วมของประชาชนไปสู่ระดับที่สุงขึ้น หรือแสดงให้เห็นว่ามีการขยายขอบเขตหรือกลุ่มเป้าหมายในการส่งเสริมการมีส่วนร่วมของประชาชน</t>
    </r>
  </si>
  <si>
    <t xml:space="preserve">  ▪ หลักฐานการวัดความพึงพอใจและความไม่พึงพอใจของผู้รับบริการและผู้มีส่วนได้ส่วนเสีย และผลที่ได้</t>
  </si>
  <si>
    <r>
      <t xml:space="preserve"> </t>
    </r>
    <r>
      <rPr>
        <sz val="10"/>
        <color indexed="8"/>
        <rFont val="Arial"/>
        <family val="2"/>
      </rPr>
      <t>▪</t>
    </r>
    <r>
      <rPr>
        <sz val="10"/>
        <color indexed="8"/>
        <rFont val="Tahoma"/>
        <family val="2"/>
      </rPr>
      <t xml:space="preserve">  หลักฐานการวัดความไม่พึงพอใจของผู้รับบริการและผู้มีส่วนได้ส่วนเสีย และผลที่ได้</t>
    </r>
  </si>
  <si>
    <r>
      <t xml:space="preserve"> </t>
    </r>
    <r>
      <rPr>
        <sz val="10"/>
        <color indexed="8"/>
        <rFont val="Arial"/>
        <family val="2"/>
      </rPr>
      <t>▪</t>
    </r>
    <r>
      <rPr>
        <sz val="10"/>
        <color indexed="8"/>
        <rFont val="Tahoma"/>
        <family val="2"/>
      </rPr>
      <t xml:space="preserve"> แสดงให้เห็นว่าได้นำผลไปปรับปรุงการให้บริการและการดำเนินงานของส่วนราชการ</t>
    </r>
  </si>
  <si>
    <r>
      <t xml:space="preserve"> </t>
    </r>
    <r>
      <rPr>
        <sz val="10"/>
        <color indexed="8"/>
        <rFont val="Arial"/>
        <family val="2"/>
      </rPr>
      <t>▪</t>
    </r>
    <r>
      <rPr>
        <sz val="10"/>
        <color indexed="8"/>
        <rFont val="Tahoma"/>
        <family val="2"/>
      </rPr>
      <t xml:space="preserve"> ตัวอย่างมาตรฐานหรือวิธีการให้บริการที่ได้จัดทำไว้รวมทั้งมีการจัดทำและประกาศให้ประชาชนได้ทราบแผนภูมิ หรือคู่มือการติดต่อราชการที่ระบุระยะเวลาการให้บริการที่ชัดเจน ในภารกิจหลักขององค์กร</t>
    </r>
  </si>
  <si>
    <t>การใส่ค่าคะแนนปริมาณตัวชี้วัดกระบวนการที่สร้างคุณค่าใช้หลัก ความถี่สะสม ยกตัวอย่างเช่น มีตัวชี้วัดครบทุกกระบวนการต้องใส่ "Y"  ตั้งแต่ 25%-75%</t>
  </si>
  <si>
    <t>เงื่อนไข  การเลือกตัวชี้วัดในหมวด 7</t>
  </si>
  <si>
    <t>เลือกตัวชี้วัดในหมวดที่ไม่ได้ดำเนินการ</t>
  </si>
  <si>
    <t>ในปีงบประมาณ พ.ศ. 2553</t>
  </si>
  <si>
    <t>จำนวน 4 หมวด</t>
  </si>
  <si>
    <t>ค่าน้ำหนักของตัวชี้วัดที่เลือกเท่ากัน</t>
  </si>
  <si>
    <t>ทุกตัว โดยผลรวมของน้ำหนักของ</t>
  </si>
  <si>
    <t>ทุกตัวชี้วัด เท่ากับ 1</t>
  </si>
  <si>
    <t>ตัวอย่าง เช่น กรม ก ปี 53 ดำเนินการ</t>
  </si>
  <si>
    <t>หมวด 3 และ 6  ดังนั้น ต้องเลือกตัวชี้วัด</t>
  </si>
  <si>
    <t>ตัวชี้วัดในหมวด 7 ที่ต้องดำเนินการคือ</t>
  </si>
  <si>
    <t xml:space="preserve">หมวด 1,2,4 และ 5  </t>
  </si>
  <si>
    <t>RM1, RM2,RM4.1, RM4.2, RM 4.3</t>
  </si>
  <si>
    <t>และ RM5</t>
  </si>
  <si>
    <r>
      <t>§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ahoma"/>
        <family val="2"/>
      </rPr>
      <t>มีการจัดทำแผนภาพ (Flowchart) ของการจัดทำแผนปฏิบัติราชการ 4 ปี และแผนปฏิบัติราชการประจำปี เป็นลายลักษณ์อักษร</t>
    </r>
  </si>
  <si>
    <r>
      <t>§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ahoma"/>
        <family val="2"/>
      </rPr>
      <t>ระบุแต่ละขั้นตอนของกระบวนการอย่างชัดเจน</t>
    </r>
  </si>
  <si>
    <r>
      <t>§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ahoma"/>
        <family val="2"/>
      </rPr>
      <t>ระบุกรอบเวลาในแต่ละขั้นตอนอย่างชัดเจน</t>
    </r>
  </si>
  <si>
    <r>
      <t>§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ahoma"/>
        <family val="2"/>
      </rPr>
      <t>ระบุผู้รับผิดชอบในแต่ละขั้นตอนอย่างชัดเจน</t>
    </r>
  </si>
  <si>
    <r>
      <t>§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ahoma"/>
        <family val="2"/>
      </rPr>
      <t>แสดงการถ่ายทอดค่าเป้าหมาย (cascading) ระหว่างแผนการบริหารราชการแผ่นดิน แผนปฏิบัติราชการของกระทรวงและกลุ่มภารกิจ แผนปฏิบัติราชการ 4 ปี และแผนปฏิบัติราชการประจำปี</t>
    </r>
  </si>
  <si>
    <r>
      <t>§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ahoma"/>
        <family val="2"/>
      </rPr>
      <t>แสดงให้เห็นถึงการมีส่วนร่วมของบุคลากร โดยเฉพาะอย่างยิ่งการมีส่วนร่วมของผู้บริหารในทุกระดับ</t>
    </r>
  </si>
  <si>
    <r>
      <t>§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ahoma"/>
        <family val="2"/>
      </rPr>
      <t>แสดงให้เห็นถึงการปรับปรุงกระบวนการจัดทำแผนปฏิบัติราชการให้ดีขึ้นจากเดิม</t>
    </r>
  </si>
  <si>
    <r>
      <t>§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ahoma"/>
        <family val="2"/>
      </rPr>
      <t>สามารถแสดงให้เห็นถึงการนำเรื่องเหล่านี้ไปใช้ปรับปรุงกระบวนการจัดทำแผนปฏิบัติราชการ</t>
    </r>
  </si>
  <si>
    <r>
      <t>o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ahoma"/>
        <family val="2"/>
      </rPr>
      <t>ผลการประเมินจากผู้ประเมินภายนอกองค์การ</t>
    </r>
  </si>
  <si>
    <r>
      <t>o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ahoma"/>
        <family val="2"/>
      </rPr>
      <t>ผลการประเมินจากผู้ประเมินภายในองค์การ (เช่น การประเมินองค์กรตามเกณฑ์ PMQA เป็นต้น)</t>
    </r>
  </si>
  <si>
    <r>
      <t xml:space="preserve"> </t>
    </r>
    <r>
      <rPr>
        <sz val="10"/>
        <color indexed="8"/>
        <rFont val="Arial"/>
        <family val="2"/>
      </rPr>
      <t>▪</t>
    </r>
    <r>
      <rPr>
        <sz val="10"/>
        <color indexed="8"/>
        <rFont val="Tahoma"/>
        <family val="2"/>
      </rPr>
      <t xml:space="preserve"> กลยุทธ์หลักที่กำหนด ต้องแสดงให้เห็นถึงความสอดคล้องตามที่ระบุไว้ในลักษณะสำคัญขององค์กร ปี 2552 ดังนี้</t>
    </r>
  </si>
  <si>
    <r>
      <t>o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ahoma"/>
        <family val="2"/>
      </rPr>
      <t>แสดงให้เห็นถึงกลยุทธ์ที่รองรับความท้าทายที่สำคัญขององค์กร ครอบคลุมทั้งด้านพันธกิจ ด้านปฏิบัติการ ด้านทรัพยากรบุคคล</t>
    </r>
  </si>
  <si>
    <r>
      <t>o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ahoma"/>
        <family val="2"/>
      </rPr>
      <t>แสดงให้เห็นถึงกลยุทธ์ที่ตอบสนองความต้องการของผู้รับบริการ</t>
    </r>
  </si>
  <si>
    <r>
      <t>§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ahoma"/>
        <family val="2"/>
      </rPr>
      <t>มีกระบวนการรวบรวมข้อมูล ในแต่ละประเภทข้อมูลที่ใช้อย่างชัดเจน</t>
    </r>
  </si>
  <si>
    <r>
      <t>§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ahoma"/>
        <family val="2"/>
      </rPr>
      <t>มีกระบวนการวิเคราะห์ข้อมูล ในแต่ละประเภทข้อมูลที่ใช้อย่างชัดเจน</t>
    </r>
  </si>
  <si>
    <r>
      <t>§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ahoma"/>
        <family val="2"/>
      </rPr>
      <t>แสดงให้เห็นถึงปัจจัยภายในและภายนอกที่นำมาใช้ประกอบการวางแผนฯ อย่างน้อยประกอบด้วย</t>
    </r>
  </si>
  <si>
    <r>
      <t>o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ahoma"/>
        <family val="2"/>
      </rPr>
      <t>วิสัยทัศน์และพันธกิจของส่วนราชการ</t>
    </r>
  </si>
  <si>
    <r>
      <t>o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ahoma"/>
        <family val="2"/>
      </rPr>
      <t>ความต้องการของผู้รับบริการและผู้มีส่วนได้ส่วนเสีย</t>
    </r>
  </si>
  <si>
    <r>
      <t>o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ahoma"/>
        <family val="2"/>
      </rPr>
      <t>ความเสี่ยงในด้านการเงิน สังคม และจริยธรรม</t>
    </r>
  </si>
  <si>
    <r>
      <t>o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ahoma"/>
        <family val="2"/>
      </rPr>
      <t>กฎหมาย ระเบียบ โครงสร้างส่วนราชการ</t>
    </r>
  </si>
  <si>
    <r>
      <t>o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ahoma"/>
        <family val="2"/>
      </rPr>
      <t>ปัจจัยอื่น ๆ ที่มีผลต่อประสิทธิภาพและประสิทธิผลในการปฏิบัติงานขององค์กร</t>
    </r>
  </si>
  <si>
    <r>
      <t>§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ahoma"/>
        <family val="2"/>
      </rPr>
      <t>แสดงประเภทข้อมูลในแต่ละปัจจัยภายในและภายนอกที่ใช้ประกอบการวางแผนฯ ได้อย่างชัดเจน</t>
    </r>
  </si>
  <si>
    <r>
      <t>§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ahoma"/>
        <family val="2"/>
      </rPr>
      <t>สามารถแสดงให้เห็นถึงวิธีการรวบรวมและวิเคราะห์ข้อมูลและสารสนเทศที่เหมาะสม ได้แก่</t>
    </r>
  </si>
  <si>
    <r>
      <t>o</t>
    </r>
    <r>
      <rPr>
        <sz val="10"/>
        <color indexed="8"/>
        <rFont val="Times New Roman"/>
        <family val="1"/>
      </rPr>
      <t xml:space="preserve">  </t>
    </r>
    <r>
      <rPr>
        <sz val="10"/>
        <color indexed="8"/>
        <rFont val="Tahoma"/>
        <family val="2"/>
      </rPr>
      <t>ข้อมูลที่นำมาใช้เป็นข้อมูลปัจจุบัน</t>
    </r>
  </si>
  <si>
    <r>
      <t xml:space="preserve"> o</t>
    </r>
    <r>
      <rPr>
        <sz val="10"/>
        <color indexed="8"/>
        <rFont val="Times New Roman"/>
        <family val="1"/>
      </rPr>
      <t xml:space="preserve">  </t>
    </r>
    <r>
      <rPr>
        <sz val="10"/>
        <color indexed="8"/>
        <rFont val="Tahoma"/>
        <family val="2"/>
      </rPr>
      <t>ข้อมูลที่นำมาใช้เป็นข้อมูลปัจจุบัน (ล่าสุดปี 53) แต่ขึ้นกับประเภทข้อมูล</t>
    </r>
  </si>
  <si>
    <r>
      <t>o</t>
    </r>
    <r>
      <rPr>
        <sz val="10"/>
        <color indexed="8"/>
        <rFont val="Times New Roman"/>
        <family val="1"/>
      </rPr>
      <t xml:space="preserve">  </t>
    </r>
    <r>
      <rPr>
        <sz val="10"/>
        <color indexed="8"/>
        <rFont val="Tahoma"/>
        <family val="2"/>
      </rPr>
      <t>การรวบรวมข้อมูลต้องครอบคลุมทุกหน่วยงานที่เกี่ยวข้อง</t>
    </r>
  </si>
  <si>
    <r>
      <t>o</t>
    </r>
    <r>
      <rPr>
        <sz val="10"/>
        <color indexed="8"/>
        <rFont val="Times New Roman"/>
        <family val="1"/>
      </rPr>
      <t xml:space="preserve">  </t>
    </r>
    <r>
      <rPr>
        <sz val="10"/>
        <color indexed="8"/>
        <rFont val="Tahoma"/>
        <family val="2"/>
      </rPr>
      <t>แสดงให้เห็นถึงการวิเคราะห์ที่เหมาะสมกับประเภทข้อมูล</t>
    </r>
  </si>
  <si>
    <r>
      <t>o</t>
    </r>
    <r>
      <rPr>
        <sz val="10"/>
        <color indexed="8"/>
        <rFont val="Times New Roman"/>
        <family val="1"/>
      </rPr>
      <t xml:space="preserve">  </t>
    </r>
    <r>
      <rPr>
        <sz val="10"/>
        <color indexed="8"/>
        <rFont val="Tahoma"/>
        <family val="2"/>
      </rPr>
      <t>วิธีการวิเคราะห์ข้อมูลที่ใช้ควรมีความเหมาะสมกับข้อมูล</t>
    </r>
  </si>
  <si>
    <r>
      <t xml:space="preserve"> </t>
    </r>
    <r>
      <rPr>
        <sz val="10"/>
        <color indexed="8"/>
        <rFont val="Arial"/>
        <family val="2"/>
      </rPr>
      <t>▪</t>
    </r>
    <r>
      <rPr>
        <sz val="10"/>
        <color indexed="8"/>
        <rFont val="Tahoma"/>
        <family val="2"/>
      </rPr>
      <t xml:space="preserve"> แสดงให้เห็นถึงการปรับเปลี่ยน/เพิ่มเติมปัจจัย (ประเภทข้อมูล) ที่นำมาใช้ประกอบการวางแผน</t>
    </r>
  </si>
  <si>
    <r>
      <t xml:space="preserve"> </t>
    </r>
    <r>
      <rPr>
        <sz val="10"/>
        <color indexed="8"/>
        <rFont val="Arial"/>
        <family val="2"/>
      </rPr>
      <t>▪</t>
    </r>
    <r>
      <rPr>
        <sz val="10"/>
        <color indexed="8"/>
        <rFont val="Tahoma"/>
        <family val="2"/>
      </rPr>
      <t xml:space="preserve"> สามารถแสดงให้เห็นว่าการจัดทำแผนปฏิบัติราชการ ที่วิเคราะห์ถึงความเสี่ยงด้านการเงิน สังคม และจริยธรรม กฎหมาย ข้อบังคับ และด้านอื่น ๆ ได้ถูกนำไปใช้ในการจัดทำแผนธรรมาภิบาล หรือนโยบายการกำกับดูแลองค์การที่ดี</t>
    </r>
  </si>
  <si>
    <r>
      <t xml:space="preserve"> </t>
    </r>
    <r>
      <rPr>
        <sz val="10"/>
        <color indexed="8"/>
        <rFont val="Arial"/>
        <family val="2"/>
      </rPr>
      <t>▪</t>
    </r>
    <r>
      <rPr>
        <sz val="10"/>
        <color indexed="8"/>
        <rFont val="Tahoma"/>
        <family val="2"/>
      </rPr>
      <t xml:space="preserve"> มีแผนกลยุทธ์ด้านการบริหารทรัพยากรบุคคล อย่างน้อยต้องครอบคลุมในแต่ละด้าน ดังนี้</t>
    </r>
  </si>
  <si>
    <r>
      <t>o</t>
    </r>
    <r>
      <rPr>
        <sz val="10"/>
        <color indexed="8"/>
        <rFont val="Times New Roman"/>
        <family val="1"/>
      </rPr>
      <t xml:space="preserve">    </t>
    </r>
    <r>
      <rPr>
        <sz val="10"/>
        <color indexed="8"/>
        <rFont val="Tahoma"/>
        <family val="2"/>
      </rPr>
      <t>การวางแผนและบริหารกำลังคน</t>
    </r>
  </si>
  <si>
    <r>
      <t>o</t>
    </r>
    <r>
      <rPr>
        <sz val="10"/>
        <color indexed="8"/>
        <rFont val="Times New Roman"/>
        <family val="1"/>
      </rPr>
      <t xml:space="preserve">    </t>
    </r>
    <r>
      <rPr>
        <sz val="10"/>
        <color indexed="8"/>
        <rFont val="Tahoma"/>
        <family val="2"/>
      </rPr>
      <t>แผนพัฒนาบุคลากร</t>
    </r>
  </si>
  <si>
    <r>
      <t>o</t>
    </r>
    <r>
      <rPr>
        <sz val="10"/>
        <color indexed="8"/>
        <rFont val="Times New Roman"/>
        <family val="1"/>
      </rPr>
      <t xml:space="preserve">    </t>
    </r>
    <r>
      <rPr>
        <sz val="10"/>
        <color indexed="8"/>
        <rFont val="Tahoma"/>
        <family val="2"/>
      </rPr>
      <t>แผนการบริหารทรัพยากรบุคลากรที่มีทักษะหรือสมรรถนะสูง ในสายงานหลัก</t>
    </r>
  </si>
  <si>
    <r>
      <t>o</t>
    </r>
    <r>
      <rPr>
        <sz val="10"/>
        <color indexed="8"/>
        <rFont val="Times New Roman"/>
        <family val="1"/>
      </rPr>
      <t xml:space="preserve">    </t>
    </r>
    <r>
      <rPr>
        <sz val="10"/>
        <color indexed="8"/>
        <rFont val="Tahoma"/>
        <family val="2"/>
      </rPr>
      <t>แผนการพัฒนาเทคโนโลยีสารสนเทศด้านการบริหารทรัพยากรบุคคล</t>
    </r>
  </si>
  <si>
    <r>
      <t xml:space="preserve"> </t>
    </r>
    <r>
      <rPr>
        <sz val="10"/>
        <color indexed="8"/>
        <rFont val="Arial"/>
        <family val="2"/>
      </rPr>
      <t>▪</t>
    </r>
    <r>
      <rPr>
        <sz val="10"/>
        <color indexed="8"/>
        <rFont val="Tahoma"/>
        <family val="2"/>
      </rPr>
      <t xml:space="preserve"> มีการทบทวนแผนกลยุทธ์ด้านการบริหารทรัพยากรบุคคลให้มีความสอดคล้องกับแผนปฏิบัติราชการ 4 ปี และแผนปฏิบัติราชการประจำปี</t>
    </r>
  </si>
  <si>
    <r>
      <t xml:space="preserve"> </t>
    </r>
    <r>
      <rPr>
        <sz val="10"/>
        <color indexed="8"/>
        <rFont val="Arial"/>
        <family val="2"/>
      </rPr>
      <t>▪</t>
    </r>
    <r>
      <rPr>
        <sz val="10"/>
        <color indexed="8"/>
        <rFont val="Tahoma"/>
        <family val="2"/>
      </rPr>
      <t xml:space="preserve"> สามารถแสดงให้เห็นถึงวิธีการหรือช่องทางที่ผู้บริหารใช้ในการสื่อสารและสร้างความเข้าใจในการปฏิบัติตามแผน ให้กับบุคลากร </t>
    </r>
  </si>
  <si>
    <r>
      <t>▪</t>
    </r>
    <r>
      <rPr>
        <sz val="10"/>
        <color indexed="8"/>
        <rFont val="Tahoma"/>
        <family val="2"/>
      </rPr>
      <t xml:space="preserve"> การสื่อสารและสร้างความเข้าใจในการปฏิบัติตามแผน ต้องครอบคลุมประเด็น</t>
    </r>
  </si>
  <si>
    <r>
      <t>o</t>
    </r>
    <r>
      <rPr>
        <sz val="10"/>
        <color indexed="8"/>
        <rFont val="Times New Roman"/>
        <family val="1"/>
      </rPr>
      <t xml:space="preserve">   </t>
    </r>
    <r>
      <rPr>
        <sz val="10"/>
        <color indexed="8"/>
        <rFont val="Tahoma"/>
        <family val="2"/>
      </rPr>
      <t>การถ่ายทอดกลยุทธ์องค์กรไปสู่การจัดทำแผนปฏิบัติการ</t>
    </r>
  </si>
  <si>
    <r>
      <t>o</t>
    </r>
    <r>
      <rPr>
        <sz val="10"/>
        <color indexed="8"/>
        <rFont val="Times New Roman"/>
        <family val="1"/>
      </rPr>
      <t xml:space="preserve">   </t>
    </r>
    <r>
      <rPr>
        <sz val="10"/>
        <color indexed="8"/>
        <rFont val="Tahoma"/>
        <family val="2"/>
      </rPr>
      <t>การปฏิบัติตามแผนงาน/โครงการ</t>
    </r>
  </si>
  <si>
    <r>
      <t>o</t>
    </r>
    <r>
      <rPr>
        <sz val="10"/>
        <color indexed="8"/>
        <rFont val="Times New Roman"/>
        <family val="1"/>
      </rPr>
      <t xml:space="preserve">   </t>
    </r>
    <r>
      <rPr>
        <sz val="10"/>
        <color indexed="8"/>
        <rFont val="Tahoma"/>
        <family val="2"/>
      </rPr>
      <t>ตัวชี้วัดของแต่ละแผนปฏิบัติการ</t>
    </r>
  </si>
  <si>
    <r>
      <t>o</t>
    </r>
    <r>
      <rPr>
        <sz val="10"/>
        <color indexed="8"/>
        <rFont val="Times New Roman"/>
        <family val="1"/>
      </rPr>
      <t xml:space="preserve">    </t>
    </r>
    <r>
      <rPr>
        <sz val="10"/>
        <color indexed="8"/>
        <rFont val="Tahoma"/>
        <family val="2"/>
      </rPr>
      <t>บทบาทหน้าที่ของบุคลากรต่อการบรรลุเป้าหมายองค์กร</t>
    </r>
  </si>
  <si>
    <r>
      <t>§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ahoma"/>
        <family val="2"/>
      </rPr>
      <t>สามารถแสดงให้เห็นถึงวิธีการหรือช่องทางที่บุคลากรใช้ในการแลกเปลี่ยนเรียนรู้ แลกเปลี่ยนประสบการณ์ในการทำงาน</t>
    </r>
  </si>
  <si>
    <r>
      <t>§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ahoma"/>
        <family val="2"/>
      </rPr>
      <t>แสดงให้เห็นถึงกิจกรรมในการแลกเปลี่ยนวิธีการปฏิบัติที่ดีในการนำแผนไปสู่การปฏิบัติ ภายในส่วนราชการ</t>
    </r>
  </si>
  <si>
    <r>
      <t>2)</t>
    </r>
    <r>
      <rPr>
        <sz val="10"/>
        <rFont val="Times New Roman"/>
        <family val="1"/>
      </rPr>
      <t xml:space="preserve"> </t>
    </r>
    <r>
      <rPr>
        <sz val="10"/>
        <rFont val="Tahoma"/>
        <family val="2"/>
      </rPr>
      <t xml:space="preserve"> มีหลักการกำหนดเป้าหมายและเกณฑ์การให้คะแนนที่เหมาะสม สามารถผลักดันให้บรรลุเป้าหมายได้ในระดับสำนัก/กองได้อย่างเป็นรูปธรรม</t>
    </r>
  </si>
  <si>
    <r>
      <t xml:space="preserve"> </t>
    </r>
    <r>
      <rPr>
        <sz val="10"/>
        <color indexed="8"/>
        <rFont val="Arial"/>
        <family val="2"/>
      </rPr>
      <t>▪</t>
    </r>
    <r>
      <rPr>
        <sz val="10"/>
        <color indexed="8"/>
        <rFont val="Tahoma"/>
        <family val="2"/>
      </rPr>
      <t xml:space="preserve"> มีการจัดทำรายละเอียดของแผนงาน/โครงการ ซึ่งต้องประกอบด้วย</t>
    </r>
  </si>
  <si>
    <r>
      <t>o</t>
    </r>
    <r>
      <rPr>
        <sz val="10"/>
        <color indexed="8"/>
        <rFont val="Times New Roman"/>
        <family val="1"/>
      </rPr>
      <t xml:space="preserve">   </t>
    </r>
    <r>
      <rPr>
        <sz val="10"/>
        <color indexed="8"/>
        <rFont val="Tahoma"/>
        <family val="2"/>
      </rPr>
      <t>ระยะเวลาดำเนินการในแต่ละกิจกรรม</t>
    </r>
  </si>
  <si>
    <r>
      <t>o</t>
    </r>
    <r>
      <rPr>
        <sz val="10"/>
        <color indexed="8"/>
        <rFont val="Times New Roman"/>
        <family val="1"/>
      </rPr>
      <t xml:space="preserve">   </t>
    </r>
    <r>
      <rPr>
        <sz val="10"/>
        <color indexed="8"/>
        <rFont val="Tahoma"/>
        <family val="2"/>
      </rPr>
      <t>ผู้รับผิดชอบในแต่ละแผนงาน/โครงการ</t>
    </r>
  </si>
  <si>
    <r>
      <t>o</t>
    </r>
    <r>
      <rPr>
        <sz val="10"/>
        <color indexed="8"/>
        <rFont val="Times New Roman"/>
        <family val="1"/>
      </rPr>
      <t xml:space="preserve">   </t>
    </r>
    <r>
      <rPr>
        <sz val="10"/>
        <color indexed="8"/>
        <rFont val="Tahoma"/>
        <family val="2"/>
      </rPr>
      <t>การจัดสรรงบประมาณ และทรัพยากรด้านอื่น ๆ</t>
    </r>
  </si>
  <si>
    <t xml:space="preserve"> - แสดงตัวอย่างการจัดการข้อร้องเรียน</t>
  </si>
  <si>
    <t xml:space="preserve"> - แสดงตัวอย่างผู้รับผิดชอบ/กลุ่มงานที่เป็นผู้รับผิดชอบเกี่ยวกับข้อร้องเรียน/ข้อเสนอแนะ/ ข้อคิดเห็น</t>
  </si>
  <si>
    <t xml:space="preserve"> - แสดงระบบติดตามคุณภาพการให้บริการ ประกอบด้วย วิธีการติดตาม ผู้รับผิดชอบ ความถี่ในการติดตาม</t>
  </si>
  <si>
    <t xml:space="preserve"> - แสดงระบบการจัดการข้อร้องเรียน/ข้อเสนอแนะ/ ข้อคิดเห็น</t>
  </si>
  <si>
    <t xml:space="preserve"> - แสดงให้เห็นการเชื่อมโยงของการนำข้อมูลความต้องการจากช่องทางมาปรับปรุงการให้บริการ/การปฏิบัติงาน</t>
  </si>
  <si>
    <t>ขั้นตอนที่ 8</t>
  </si>
  <si>
    <r>
      <t>▪</t>
    </r>
    <r>
      <rPr>
        <sz val="10"/>
        <rFont val="Tahoma"/>
        <family val="2"/>
      </rPr>
      <t xml:space="preserve"> พิจารณาจากระดับความสำเร็จตามเกณฑ์ที่สำนักงานสถิติแห่งชาติกำหนด
ระดับ 1 : ทบทวนรายการข้อมูลสถิติสำคัญของหน่วยงาน ที่นำเข้าระบบบูรณาการข้อมูลสถิติภาครัฐ
ระดับ 2 : ดำเนินการปรับรุงข้อมูลสถิติสำคัญของหน่วยงาน ให้ครบถ้วน ถูกต้อง และเป็นปัจจุบัน
ระดับ 3 : ข้อมูลสถิติที่สำคัญของหน่วยงานที่นำเข้าระบบบูรณาการข้อมูลสถิติภาครัฐ มีความครบถ้วน ถูกต้อง และเป็นปัจจุบัน คิดเป็นร้อยละ 70
ระดับ 4 : ข้อมูลสถิติที่สำคัญของหน่วยงานที่นำเข้าระบบบูรณาการข้อมูลสถิติภาครัฐ มีความครบถ้วน ถูกต้อง และเป็นปัจจุบัน คิดเป็นร้อยละ 75
ระดับ 5 : ข้อมูลสถิติที่สำคัญของหน่วยงานที่นำเข้าระบบบูรณาการข้อมูลสถิติภาครัฐ มีความครบถ้วน ถูกต้อง และเป็นปัจจุบัน คิดเป็นร้อยละ 80</t>
    </r>
  </si>
  <si>
    <t>ร้อยละเฉลี่ยถ่วงน้ำหนักความสำเร็จจากผลสัมฤทธิ์ของการดำเนินการตามแผนการจัดการความรู้อย่างน้อย 3 องค์ความรู้</t>
  </si>
  <si>
    <r>
      <t>▪</t>
    </r>
    <r>
      <rPr>
        <sz val="12"/>
        <rFont val="Tahoma"/>
        <family val="2"/>
      </rPr>
      <t xml:space="preserve"> </t>
    </r>
    <r>
      <rPr>
        <sz val="10"/>
        <rFont val="Tahoma"/>
        <family val="2"/>
      </rPr>
      <t>พิจารณาจากร้อยละของบุคลากรที่ได้รับการพัฒนาขีดสมรรถนะตามแผนพัฒนาขีดสมรรถนะของบุคลากร หรือแผนพัฒนาบุคลากร</t>
    </r>
  </si>
  <si>
    <r>
      <t>▪</t>
    </r>
    <r>
      <rPr>
        <sz val="10"/>
        <rFont val="Tahoma"/>
        <family val="2"/>
      </rPr>
      <t xml:space="preserve"> พิจารณาจากกระบวนการที่คัดเลือกมาปรับปรุงเทียบกับกระบวนการที่ได้รับการปรับปรุงให้ดีขึ้น
</t>
    </r>
    <r>
      <rPr>
        <sz val="12"/>
        <rFont val="Arial"/>
        <family val="2"/>
      </rPr>
      <t>▪</t>
    </r>
    <r>
      <rPr>
        <sz val="10"/>
        <rFont val="Tahoma"/>
        <family val="2"/>
      </rPr>
      <t xml:space="preserve"> ส่วนราชการต้องคัดเลือกกระบวนการอย่างน้อย 3 กระบวนการเพื่อมาปรับปรุง ซึ่งต้องประกอบด้วยกระบวนการที่สร้างคุณค่าอย่างน้อย 1 กระบวนการ</t>
    </r>
  </si>
  <si>
    <t>60
(1 กระบวนการ)</t>
  </si>
  <si>
    <t>80
(2 กระบวนการ)</t>
  </si>
  <si>
    <t>100
(3 กระบวนการ)</t>
  </si>
  <si>
    <t>ค่าน้ำหนัก
(น้ำหนักของตัวชี้วัดที่เลือกเท่ากันทุกตัว โดยผลรวมของน้ำหนักของทุกตัวชี้วัด เท่ากับ 1)</t>
  </si>
  <si>
    <t>ทั้งนี้ ส่วนราชการยังคงต้องกรอกแบบฟอร์ม 2.1 - 2.6 เหมือนเดิม เพราะจะเป็นประโยชน์ต่อผู้บริหารในการติดตามผลการดำเนินการได้</t>
  </si>
  <si>
    <t>โปรแกรมคำนวณผลการประเมินองค์กรด้วยตนเองของเกณฑ์คุณภาพการบริหารจัดการภาครัฐระดับพื้นฐาน (Fundamental  Level)  ประจำปีงบประมาณ พ.ศ. 2553</t>
  </si>
  <si>
    <t xml:space="preserve">ให้ส่วนราชการนำผลการประเมินดังกล่าว กรอกตามแบบฟอร์มที่ 2 หากรหัสใดที่ส่วนราชการตอบ Y ทุกประเด็น </t>
  </si>
  <si>
    <r>
      <t>ให้ส่วนราชการประเมินองค์กรในหมวด 7 โดยใส่ค่าน้ำหนัก</t>
    </r>
    <r>
      <rPr>
        <b/>
        <u val="single"/>
        <sz val="11"/>
        <color indexed="8"/>
        <rFont val="Tahoma"/>
        <family val="2"/>
      </rPr>
      <t>เฉพาะ</t>
    </r>
    <r>
      <rPr>
        <sz val="11"/>
        <color indexed="8"/>
        <rFont val="Tahoma"/>
        <family val="2"/>
      </rPr>
      <t xml:space="preserve">ตัวชี้วัดที่ส่วนราชการเลือกดำเนินการ ลงใน Column "ค่าน้ำหนัก" </t>
    </r>
  </si>
  <si>
    <t xml:space="preserve">(เฉพาะหมวดที่ส่วนราชการไม่ได้เลือกดำเนินการในปีงบประมาณ พ.ศ. 2553) โดยกำหนดให้ค่าน้ำหนักแต่ละตัวชี้วัดเท่ากันทุกตัว </t>
  </si>
  <si>
    <t>โดยผลรวมของน้ำหนักของทุกตัวชี้วัดเท่ากับ 1 (อาจแตกต่างกันได้ในทศนิยมลำดับที่ 2)</t>
  </si>
  <si>
    <t>ให้ส่วนราชการใส่ค่าคะแนนที่ได้รับ (คะแนน 1 - 5) ตามเกณฑ์การให้คะแนนที่กำหนดในแต่ละตัวชี้วัด ลงใน Column "ค่าคะแนนที่ได้"</t>
  </si>
  <si>
    <t>ระดับคะแนนที่ได้รับ 10.2</t>
  </si>
  <si>
    <r>
      <t xml:space="preserve">• เป็นการประเมินผลสัมฤทธิ์ของการดำเนินการตามแผนการจัดการความรู้ ซึ่งเป็นผลจากการดำเนินการตาม IT 7
</t>
    </r>
    <r>
      <rPr>
        <sz val="12"/>
        <rFont val="Arial"/>
        <family val="2"/>
      </rPr>
      <t>▪</t>
    </r>
    <r>
      <rPr>
        <sz val="10"/>
        <rFont val="Tahoma"/>
        <family val="2"/>
      </rPr>
      <t xml:space="preserve"> ผลสัมฤทธิ์ หมายถึง งานบริการหรือกิจกรรมที่เกิดจากการทำงานได้ผลผลิต (outputs) ตามเป้าหมาย และเกิดผลลัพธ์ (outcome) ตรงตามวัตถุประสงค์ของการจัดการความรู้ ทำให้องค์ความรู้ที่กำหนดสามารถนำไปใช้ประโยชน์ได้อย่างแท้จริงหรือเป็นที่พึงพอใจ</t>
    </r>
  </si>
  <si>
    <t>ค่าน้ำหนักรวม</t>
  </si>
  <si>
    <t xml:space="preserve"> - แสดงประสิทธิภาพของช่องทางเชิงประจักษ์ (เช่น ข้อมูลสถิติของผู้ใช้บริการ จำนวนผู้ใช้ช่องทางเพิ่มขึ้น)</t>
  </si>
  <si>
    <t xml:space="preserve"> - แสดงช่องทางการรับฟังความต้องการในแต่ละกลุ่ม</t>
  </si>
  <si>
    <t xml:space="preserve"> - แสดงกลุ่มผู้มีส่วนได้ส่วนเสียที่สอดคล้องกับพันธกิจ</t>
  </si>
  <si>
    <t xml:space="preserve"> - แสดงกลุ่มผู้รับบริการที่เชื่อมโยงครบทุกพันธกิจ</t>
  </si>
  <si>
    <t>• ส่วนราชการสามารถแสดงระบบหรือวิธีการ หรือกลไกในการส่งเสริมการมีส่วนร่วมของประชาชนในการบริหารราชการที่เชื่อมโยงหรือเกี่ยวข้องกับภารกิจหลักหรือยุทธศาสตร์และแสดงให้เห็นถึงการกำหนดกลุ่มผู้มีส่วนได้ส่วนเสีย (Stakeholders)</t>
  </si>
  <si>
    <t>• ส่วนราชการมีช่องทางในการให้ข้อมูลข่าวสารที่มีความหลากหลายและเข้าถึงกลุ่มเป้าหมายได้  อย่างน้อย 3 ช่องทาง โดยข้อมูลข่าวสารต้องถูกต้อง เชื่อถือได้ และ ทันกาล</t>
  </si>
  <si>
    <t xml:space="preserve"> - มีแนวทาง/วิธีการในการกำหนดทิศทางองค์กร โดยอาจจัดทำเป็นแผนภาพ (Flow Chart) ของกระบวนการ </t>
  </si>
  <si>
    <t>แสดงให้เห็นถึงการมุ่งเน้นผู้รับบริการ</t>
  </si>
  <si>
    <t>แสดงให้เห็นถึงการมุ่งเน้นผู้มีส่วนได้ส่วนเสีย</t>
  </si>
  <si>
    <t xml:space="preserve"> - แนวทาง/ช่องทางในการสื่อสารทิศทางขององค์กร</t>
  </si>
  <si>
    <t xml:space="preserve"> - ระบุผู้รับผิดชอบในการดำเนินการที่ชัดเจน</t>
  </si>
  <si>
    <r>
      <t xml:space="preserve"> - ทบทวน Approach (กำหนดทิศทาง</t>
    </r>
    <r>
      <rPr>
        <u val="single"/>
        <sz val="10"/>
        <color indexed="8"/>
        <rFont val="Tahoma"/>
        <family val="2"/>
      </rPr>
      <t>หรือ</t>
    </r>
    <r>
      <rPr>
        <sz val="10"/>
        <color indexed="8"/>
        <rFont val="Tahoma"/>
        <family val="2"/>
      </rPr>
      <t>ช่องทางสื่อสาร)</t>
    </r>
  </si>
  <si>
    <r>
      <t xml:space="preserve"> - ปรับปรุง(กำหนดทิศทาง</t>
    </r>
    <r>
      <rPr>
        <u val="single"/>
        <sz val="10"/>
        <color indexed="8"/>
        <rFont val="Tahoma"/>
        <family val="2"/>
      </rPr>
      <t>หรือ</t>
    </r>
    <r>
      <rPr>
        <sz val="10"/>
        <color indexed="8"/>
        <rFont val="Tahoma"/>
        <family val="2"/>
      </rPr>
      <t>ช่องทางสื่อสาร)</t>
    </r>
  </si>
  <si>
    <t xml:space="preserve"> - มีแนวทาง/แผนงาน/โครงการที่แสดงถึงกิจกรรมที่จะดำเนินการ</t>
  </si>
  <si>
    <t xml:space="preserve"> - แสดงกิจกรรมที่ผู้บริหารเข้ามาร่วมกิจกรรม (เน้นการมีส่วนร่วมของผู้บริหาร)</t>
  </si>
  <si>
    <t xml:space="preserve"> - มีการสรุปผลการดำเนินการจัดกิจกรรม</t>
  </si>
  <si>
    <t xml:space="preserve"> - มีข้อเสนอสำหรับการปรับปรุงกิจกรรมต่อไป</t>
  </si>
  <si>
    <t xml:space="preserve"> - สร้างความผูกพัน และร่วมมือ</t>
  </si>
  <si>
    <t>แสดงให้เห็นว่ากิจกรรมที่ดำเนินการนั้น</t>
  </si>
  <si>
    <t xml:space="preserve"> - แนวทาง/วิธีการ ควบคุมภายในและบริหารความเสี่ยง (สตง.)</t>
  </si>
  <si>
    <r>
      <t xml:space="preserve"> - </t>
    </r>
    <r>
      <rPr>
        <sz val="10"/>
        <color indexed="8"/>
        <rFont val="Tahoma"/>
        <family val="2"/>
      </rPr>
      <t xml:space="preserve">รายงานการควบคุมภายในตามระเบียบคณะกรรมการตรวจเงินแผ่นดินว่าด้วยการกําหนดมาตรฐานการควบคุมภายใน พ.ศ. 2544 </t>
    </r>
    <r>
      <rPr>
        <sz val="10"/>
        <rFont val="Tahoma"/>
        <family val="2"/>
      </rPr>
      <t xml:space="preserve">ข้อ 6 </t>
    </r>
  </si>
  <si>
    <t xml:space="preserve"> - รายงานผลการปรับปรุงที่ได้ดำเนินการตามระบุไว้ในแบบ ปอ 3</t>
  </si>
  <si>
    <t xml:space="preserve"> - ระบบการควบคุมภายในสอดคล้องเชื่อมโยงกับแนวทางของคณะกรรมการตรวจเงินแผ่นดิน</t>
  </si>
  <si>
    <t xml:space="preserve"> - มาตรการ/วิธีการในการจัดการผลกระทบทางลบ หรือมาตรการป้องกันผลกระทบทางลบ</t>
  </si>
  <si>
    <t xml:space="preserve"> - รายงานผลการจัดการผลกระทบทางลบที่เกิดขึ้นกับสังคม หรือรายงานผลการดำเนินการตามมาตรการ หรือวิธีการป้องกันผลกระทบทางลบ</t>
  </si>
  <si>
    <t xml:space="preserve"> - แสดงการทบทวนเพื่อนำไปปรับปรุง</t>
  </si>
  <si>
    <t xml:space="preserve"> - แสดงให้เห็นถึงความสอดคล้องกับพันธกิจขององค์การ</t>
  </si>
  <si>
    <t>ส่วนราชการ/ผู้บริหารต้องกำหนดให้มีวิธีการหรือมาตรการในการจัดการผลกระทบทางลบที่เกิดขึ้นต่อสังคม อันเป็นผลมาจากการดำเนินการของส่วนราชการ รวมทั้งต้องนำวิธีการหรือมาตรการที่กำหนดไว้ไปปฏิบัติ</t>
  </si>
  <si>
    <r>
      <t>หมายเหตุ</t>
    </r>
    <r>
      <rPr>
        <sz val="10"/>
        <color indexed="8"/>
        <rFont val="Tahoma"/>
        <family val="2"/>
      </rPr>
      <t xml:space="preserve"> กรณีส่วนราชการใดไม่มีผลกระทบทางลบที่เกิดขึ้นกับสังคมให้แสดงมาตรการหรือวิธีการในการป้องกันผลกระทบทางลบที่อาจเกิดขึ้นกับสังคม</t>
    </r>
  </si>
  <si>
    <t>หมวด 2 การวางแผนเชิงยุทธศาสตร์</t>
  </si>
  <si>
    <t>SP1</t>
  </si>
  <si>
    <t>PM 3</t>
  </si>
  <si>
    <t>ส่วนราชการต้องออกแบบกระบวนการจากข้อกำหนดที่สำคัญใน PM 2 และนำปัจจัยที่เกี่ยวข้องที่สำคัญ มาประกอบการออกแบบกระบวนการ เพื่อให้เกิดประสิทธิภาพในการปฏิบัติงานและปรับปรุงกระบวนอย่างต่อเนื่อง</t>
  </si>
  <si>
    <t xml:space="preserve">   -  ขั้นตอนระยะเวลาการปฏิบัติงาน</t>
  </si>
  <si>
    <t xml:space="preserve">   -  การควบคุมค่าใช้จ่าย  </t>
  </si>
  <si>
    <t xml:space="preserve">   -  ปัจจัยเรื่องประสิทธิภาพและประสิทธิผล</t>
  </si>
  <si>
    <t>PM 4</t>
  </si>
  <si>
    <t xml:space="preserve"> - แสดงวิธีการจัดลำดับความสำคัญของปัจจัยที่กำหนด</t>
  </si>
  <si>
    <t xml:space="preserve"> - มีระบบการประเมินความผาสุก เช่น การสำรวจความพึงพอใจตามแผนสร้างความผาสุก หรือมีการกำหนดตัวชี้วัดเพื่อวัดความผาสุก</t>
  </si>
  <si>
    <t xml:space="preserve"> - แสดงวิธีการแจ้งผลการปฏิบัติงานให้บุคลากรที่ได้รับการประเมินทราบ</t>
  </si>
  <si>
    <t xml:space="preserve"> - แสดงวิธีการสื่อสารเพื่อให้หน่วยงานต่างๆ ทราบแนวปฏิบัติสำหรับการแจ้งผล</t>
  </si>
  <si>
    <t xml:space="preserve"> - แสดงผลการสำรวจความพึงพอใจ</t>
  </si>
  <si>
    <t>เกณฑ์การให้คะแนน</t>
  </si>
  <si>
    <t>SP5</t>
  </si>
  <si>
    <t xml:space="preserve"> - มีกำหนดกรอบเวลาในแต่ละขั้นตอน จะเป็นระยะเวลาหรือตามปีปฏิทิน (ระบุเดือนที่ต้องดำเนินการ) ก็ได้</t>
  </si>
  <si>
    <t xml:space="preserve"> - มีระบุผู้รับผิดชอบในแต่ละขั้นตอน</t>
  </si>
  <si>
    <t xml:space="preserve"> - แสดงให้เห็นความเชื่อมโยงการถ่ายทอดเป้าประสงค์ กลยุทธ์ และค่าเป้าหมายจากแผนบริหา ร --&gt; แผนกระทรวง --&gt; กลุ่มภารกิจ --&gt; กรม</t>
  </si>
  <si>
    <t xml:space="preserve"> - แสดงให้เห็นความเชื่อมโยงการถ่ายทอดค่าเป้าหมายจากแผน 4 ปี กรม --&gt; แผน 1 ปี กรม --&gt; แผนงาน/โครงการต่าง ๆ</t>
  </si>
  <si>
    <t xml:space="preserve"> - แสดง Customer Profile/แสดงตารางความต้องการ  (ตามกลุ่มผู้รับบริการและผู้มีส่วนได้ส่วนเสียที่ระบุไว้ในข้อ 8 หมวด P)</t>
  </si>
  <si>
    <t>D /L / I</t>
  </si>
  <si>
    <t xml:space="preserve"> - แสดง Action Plan แผน HR ปี 53</t>
  </si>
  <si>
    <t>ส่วนราชการทบทวนฐานข้อมูลเพื่อสนับสนุนการปฏิบัติงานของกระบวนการที่สร้างคุณค่า กระบวนการละ 1 ฐานข้อมูล</t>
  </si>
  <si>
    <t>ส่วนราชการต้องมีระบบเทคโนโลยีสารสนเทศเพื่อให้ประชาชนสามารถเข้าถึงข้อมูล ข่าวสารและรับบริการผ่านระบบเทคโนโลยีสารสนเทศได้อย่างเหมาะสม</t>
  </si>
  <si>
    <t xml:space="preserve"> - แสดงให้เห็นการนำผลประเมินภายนอกไปใช้ </t>
  </si>
  <si>
    <t xml:space="preserve"> - แสดงให้เห็นการนำผลประเมินภายในไปใช้ </t>
  </si>
  <si>
    <t xml:space="preserve">ส่วนราชการ/ผู้บริหารต้องมีการกำหนดนโยบายการกำกับดูแลองค์การที่ดี (Organizational Governance) เพื่อเป็นเครื่องมือในการกำกับดูแลให้การดำเนินงานของส่วนราชการเป็นไปตามหลักธรรมาภิบาลของการบริหารกิจการบ้านเมืองที่ดี  </t>
  </si>
  <si>
    <t xml:space="preserve">ส่วนราชการต้องจัดให้มีระบบการควบคุมภายในและการบริหารความเสี่ยงที่ดีตามแนวทางของคณะกรรมการตรวจเงินแผ่นดิน </t>
  </si>
  <si>
    <t>ส่วนราชการมีการถ่ายทอด (Cascading) ตัวชี้วัดและเป้าหมายระดับองค์การลงสู่ระดับหน่วยงาน(สำนัก/กอง) ทุกหน่วยงาน (ทั้งที่เป็นสำนัก/กองที่มีโครงสร้างรองรับตามกฎหมาย และสำนัก/กองที่จัดตั้ง เพื่อรองรับการบริหารจัดการภายในส่วนราชการเอง) และระดับบุคคล (อย่างน้อย 1 หน่วยงาน) อย่างเป็นระบบ</t>
  </si>
  <si>
    <t xml:space="preserve">ส่วนราชการมีการดำเนินการในการเปิดโอกาสให้ประชาชนเข้ามามีส่วนร่วมในการบริหารราชการผ่านกระบวนการหรือกิจกรรมต่าง ๆ  ที่เป็นการส่งเสริมระดับการมีส่วนร่วมของประชาชน </t>
  </si>
  <si>
    <t>ส่วนราชการมีการวัดทั้งความพึงพอใจและความไม่พึงพอใจของผู้รับบริการและผู้มีส่วนได้ส่วนเสียในแต่ละกลุ่มตามที่ได้กำหนดไว้ เพื่อนำผลไปปรับปรุงการให้บริการและการดำเนินงานของส่วนราชการ</t>
  </si>
  <si>
    <t xml:space="preserve">A </t>
  </si>
  <si>
    <t xml:space="preserve">D </t>
  </si>
  <si>
    <t>ร้อยละเฉลี่ยถ่วงน้ำหนักความสำเร็จของผลสัมฤทธิ์ของมาตรการ/โครงการตามนโยบายการกำกับดูแลองค์การที่ดี</t>
  </si>
  <si>
    <t xml:space="preserve">ร้อยละความสำเร็จของผลสัมฤทธิ์ของการดำเนินการ/โครงการที่เปิดโอกาสให้ประชาชนเข้ามามีส่วนร่วมในการบริหารราชการ </t>
  </si>
  <si>
    <t>RM 4.1</t>
  </si>
  <si>
    <t>ร้อยละความพึงพอใจของประชาชนที่มีต่อการเปิดเผยข้อมูลข่าวสาร ตาม พ.ร.บ. ข้อมูลข่าวสารของราชการ พ.ศ. 2540</t>
  </si>
  <si>
    <t>RM 4.2</t>
  </si>
  <si>
    <t>RM 4.3</t>
  </si>
  <si>
    <t>ระดับความสำเร็จของการบูรณาการข้อมูลสถิติภาครัฐ (statXchange)</t>
  </si>
  <si>
    <t>ร้อยละของบุคลากรที่ได้รับการพัฒนาขีดสมรรถนะตามแผนพัฒนาขีดสมรรถนะของบุคลากร หรือแผนพัฒนาบุคลากร</t>
  </si>
  <si>
    <t>จำนวนกระบวนการที่ได้รับการปรับปรุงให้ผลดำเนินการดีขึ้น</t>
  </si>
  <si>
    <t>• ส่วนราชการจัดให้มีระบบ/วิธีการ ในการเปิดช่องทางให้ประชาชนหรือผู้มีส่วนได้ส่วนเสียที่เกี่ยวข้อง หรือผู้รับบริการได้เข้ามามีส่วนร่วมในการดำเนินงานเพื่อส่งเสริมการมีส่วนร่วมของประชาชนของส่วนราชการ</t>
  </si>
  <si>
    <t>•  ส่วนราชการมีช่องทางในการรับฟังความคิดเห็นและข้อเสนอแนะ ที่กลุ่มเป้าหมายสามารถเข้าถึงได้ อย่างน้อย 3 ช่องทาง และมีการจัดทำรายงานสรุปความคิดเห็นและข้อเสนอแนะเสนอหัวหน้าส่วนราชการอย่างน้อยปีละ 1 ครั้ง</t>
  </si>
  <si>
    <t>• ส่วนราชการสามารถให้ตัวอย่างการดำเนินการ /โครงการ หรือ กิจกรรม  หรือเวที หรือวาระต่าง ๆ ที่แสดงให้เห็นถึงการดำเนินการในการเปิดโอกาสให้ประชาชนเข้ามามีส่วนร่วมตามระดับการมีส่วนร่วมที่ไม่ต่ำกว่าระดับการเข้ามาเกี่ยวข้อง (Involve)</t>
  </si>
  <si>
    <t xml:space="preserve"> - มีช่องทางในการให้ข้อมูลข่าวสารที่มีความหลากหลายและเข้าถึงกลุ่มเป้าหมายได้  อย่างน้อย 3 ช่องทาง โดยข้อมูลข่าวสารต้องถูกต้อง เชื่อถือได้ และ ทันกาล</t>
  </si>
  <si>
    <r>
      <t xml:space="preserve"> - </t>
    </r>
    <r>
      <rPr>
        <sz val="10"/>
        <color indexed="8"/>
        <rFont val="Tahoma"/>
        <family val="2"/>
      </rPr>
      <t>มีช่องทางในการรับฟังความคิดเห็นและข้อเสนอแนะ ที่กลุ่มเป้าหมายสามารถเข้าถึงได้ อย่างน้อย 3 ช่องทาง และมีการจัดทำรายงานสรุปความคิดเห็นและข้อเสนอแนะเสนอหัวหน้าส่วนราชการอย่างน้อยปีละ 1 ครั้ง</t>
    </r>
  </si>
  <si>
    <t xml:space="preserve"> - มีการรายงาน หรือเผยแพร่ผลการดำเนินงาน</t>
  </si>
  <si>
    <t xml:space="preserve"> - แสดงวิธีการวัดความไม่พึงพอใจ </t>
  </si>
  <si>
    <t>แสดงผลความไม่พึงพอใจ</t>
  </si>
  <si>
    <t>A/D</t>
  </si>
  <si>
    <t>SP3</t>
  </si>
  <si>
    <t>ส่วนราชการต้องมีการวางแผนกลยุทธ์ด้านการบริหารทรัพยากรบุคคลให้สอดคล้องกับแผนปฏิบัติราชการ 4 ปี และแผนปฏิบัติราชการประจำปี ของส่วนราชการ รวมทั้ง ต้องมีการวางแผนเตรียมการจัดสรรทรัพยากรอื่น ๆ เพื่อรองรับการดำเนินการตามแผนปฏิบัติราชการ</t>
  </si>
  <si>
    <t>SP4</t>
  </si>
  <si>
    <r>
      <t xml:space="preserve"> ◦</t>
    </r>
    <r>
      <rPr>
        <sz val="10"/>
        <color indexed="8"/>
        <rFont val="Tahoma"/>
        <family val="2"/>
      </rPr>
      <t xml:space="preserve"> มีการกำหนดเงื่อนไขการเข้าห้อง server ที่ประกาศให้ทุกคนทราบ</t>
    </r>
  </si>
  <si>
    <t xml:space="preserve"> - ระบุได้ว่าเมื่อเกิดภัยอะไรขึ้น มีกระบวนการอย่างไร ใครเป็นผู้รับผิดชอบในขั้นตอนใด กู้คืนระบบอย่างไร โดยอย่างน้อยต้องมีกรณีไฟไหม้ โดนเจาะระบบ </t>
  </si>
  <si>
    <t xml:space="preserve"> - แสดงผลการปฏิบัติตามแผนแก้ไขปัญหาจากสถานการณ์ความไม่แน่นอนและภัยพิบัติที่อาจจะเกิดกับระบบฐานข้อมูลและสารสนเทศ (IT Contingency Plan) หรือมีการซักซ้อมการดำเนินการตามแผน (โดยสมมติว่ามีสถานการณ์หรือภัยพิบัติเกิดขึ้น) </t>
  </si>
  <si>
    <t xml:space="preserve"> - แสดง Access Rights ที่ถูกต้องและทันสมัยได้อย่างน้อย 1 ระบบ </t>
  </si>
  <si>
    <r>
      <t xml:space="preserve"> </t>
    </r>
    <r>
      <rPr>
        <sz val="10"/>
        <color indexed="8"/>
        <rFont val="Arial"/>
        <family val="2"/>
      </rPr>
      <t>▪</t>
    </r>
    <r>
      <rPr>
        <sz val="10"/>
        <color indexed="8"/>
        <rFont val="Tahoma"/>
        <family val="2"/>
      </rPr>
      <t xml:space="preserve"> แสดงแผนการจัดการความรู้ (KM Action Plan) อย่างน้อย 3 องค์ความรู้ ตามแนวทางที่กำหนด</t>
    </r>
  </si>
  <si>
    <t xml:space="preserve"> 1.1 มีการทบทวนองค์ความรู้ที่สอดรับกับประเด็นยุทธศาสตร์</t>
  </si>
  <si>
    <t xml:space="preserve"> 1.2 มีรายการองค์ความรู้ที่มาจากการรวบรวมถ่ายทอดจากบุคลากรภายใน / ภายนอกองค์กร</t>
  </si>
  <si>
    <t xml:space="preserve"> 1.3 มีรายการองค์ความรู้ เพื่อสนับสนุน/สามารถตอบรับประเด็นยุทธศาสตร์ ครบ ทุกประเด็นยุทธศาสตร์</t>
  </si>
  <si>
    <t>2.1 มีการจำแนกองค์ความรู้ที่จำเป็นต่อการผลักดันตามประเด็นยุทธศาสตร์ของส่วนราชการ</t>
  </si>
  <si>
    <t>2.2 เลือกองค์ความรู้ที่จำเป็นอย่างน้อย 3 องค์ความรู้จาก 2 ประเด็นยุทธศาสตร์ที่แตกต่างกัน พร้อมระบุเหตุผลหรือความเหมาะสมในการเลือกองค์ความรู้</t>
  </si>
  <si>
    <t>2.3 กำหนดเกณฑ์การวัดผลสำเร็จโดยเลือกตัวชี้วัด (KPI) ตามคำรับรองฯ หรือตัวชี้วัด (KPI) อื่นๆ ที่สามารถสะท้อนผลลัพธ์ของแผนการจัดการความรู้</t>
  </si>
  <si>
    <t>2.4.1 มีการจัดทำ แผนการจัดการความรู้ (KM Action Plan ) โดยมีรายละเอียดกิจกรรมการจัดการความรู้ต่าง ๆ ตามขั้นตอนการจัดการความรู้ครอบคลุมทั้ง 7 ขั้นตอน ในทั้ง 3 แผน</t>
  </si>
  <si>
    <t>2.4.3 มีกิจกรรมยกย่องชมเชย ( CMP องค์ประกอบที่6 ) แสดงให้เห็นชัดเจนเป็นรูปธรรม (เพิ่มเป็นกิจกรรมที่ 8 ในแบบฟอร์ม 2)</t>
  </si>
  <si>
    <t>2.5.1 มีการลงนามเห็นชอบ การจำแนกองค์ความรู้ที่จำเป็นต่อการผลักดันตามประเด็นยุทธศาสตร์จากผู้บริหารสูงสุดของส่วนราชการ (CEO) / หรือผู้บริหารที่ได้รับการมอบอำนาจฯ และผู้บริหารสูงสุดด้านการจัดการความรู้ (CKO) / หรือผู้บริหารที่ได้รับการมอบอำนาจฯ</t>
  </si>
  <si>
    <r>
      <t xml:space="preserve">2.5.2 มีการลงนามเห็นชอบ แผนการจัดการความรู้ จากผู้บริหารสูงสุดของส่วนราชการ (CEO) / หรือผู้บริหารที่ได้รับการมอบอำนาจฯ และผู้บริหารสูงสุดด้านการจัดการความรู้ (CKO) / หรือผู้บริหารที่ได้รับการมอบอำนาจฯ </t>
    </r>
    <r>
      <rPr>
        <u val="single"/>
        <sz val="10"/>
        <rFont val="Tahoma"/>
        <family val="2"/>
      </rPr>
      <t>ภายในระยะเวลาที่เหมาะสม</t>
    </r>
  </si>
  <si>
    <r>
      <t xml:space="preserve"> </t>
    </r>
    <r>
      <rPr>
        <sz val="10"/>
        <rFont val="Arial"/>
        <family val="2"/>
      </rPr>
      <t>▪</t>
    </r>
    <r>
      <rPr>
        <sz val="10"/>
        <rFont val="Tahoma"/>
        <family val="2"/>
      </rPr>
      <t xml:space="preserve"> รายงานผลการดำเนินงานตามแผน โดยดำเนิน กิจกรรมตามแผนการจัดการความรู้ ได้สำเร็จครบถ้วนทุกกิจกรรมและสามารถดำเนินการที่ครอบคลุมกลุ่มเป้าหมายได้ ไม่น้อยกว่าร้อยละ 90 ในทุกกิจกรรมแลกเปลี่ยนเรียนรู้ที่ระบุไว้</t>
    </r>
  </si>
  <si>
    <t>1.1 สามารถดำเนินการได้แล้วเสร็จ ครบถ้วน ทุกกิจกรรมที่กำหนดในแผน KM ครบทั้ง 3 แผน</t>
  </si>
  <si>
    <r>
      <t xml:space="preserve">1.2 ทุกกิจกรรมแลกเปลี่ยนเรียนรู้มีผลการดำเนินการครอบคลุมกลุ่มเป้าหมายไม่น้อยกว่าร้อยละ </t>
    </r>
    <r>
      <rPr>
        <u val="single"/>
        <sz val="10"/>
        <rFont val="Tahoma"/>
        <family val="2"/>
      </rPr>
      <t>90</t>
    </r>
    <r>
      <rPr>
        <sz val="10"/>
        <rFont val="Tahoma"/>
        <family val="2"/>
      </rPr>
      <t xml:space="preserve"> ครบทั้ง 3 แผน</t>
    </r>
  </si>
  <si>
    <t>2.1 มีรายงานผลการติดตามความก้าวหน้าทุกครั้งตามที่ระบุในกรอบระยะเวลาการติดตามประเมินผลการดำเนินงานของกิจกรรมตามแผนการจัดการความรู้และต้องไม่น้อยกว่า 2 ครั้งต่อปี โดยมีช่วงห่างของระยะเวลาในการติดตามแต่ละครั้งที่เหมาะสม</t>
  </si>
  <si>
    <t>• แสดงแนวทางการปรับปรุงระบบสืบค้นข้อมูลเดิมได้ครบถ้วน (กรณีที่ต้องมีการปรับปรุง)</t>
  </si>
  <si>
    <t>• แสดงแนวทางในการคัดเลือกข้อมูลที่จำเป็นมาจัดทำฐานข้อมูลใหม่อย่างน้อยยุทธศาสตร์ละ 1 ฐานข้อมูล โดย CIO หรือ CEO เป็นผู้อนุมัติ</t>
  </si>
  <si>
    <t>• แสดงแนวทางในการคัดเลือกข้อมูลที่จำเป็นมาจัดทำฐานข้อมูลใหม่หรือแนวทางการปรับปรุงฐานข้อมูลเดิมได้ครบถ้วน (กรณีที่ต้องมีการปรับปรุง) แต่ละกระบวนการสร้างคุณค่า โดย CIO หรือCEO เป็นผู้อนุมัติอย่างน้อยกระบวนการละ 1 ฐานข้อมูล (ในกรณีส่วนราชการมีมากกว่า 4 กระบวนการ)</t>
  </si>
  <si>
    <t xml:space="preserve"> - มีเอกสารที่แสดงให้เห็นถึงผลการวิเคราะห์ข้อมูลที่จำเป็นในการดำเนินการหรือติดตามในแต่ละยุทธศาสตร์ โดยผลการวิเคราะห์ควรแสดงให้เห็นว่าในแต่ละยุทธศาสตร์ควรมีข้อมูลใด และเพราะเหตุใด</t>
  </si>
  <si>
    <t xml:space="preserve"> - มีเอกสารที่แสดงให้เห็นถึงผลการทบทวนข้อมูลที่จำเป็นในการดำเนินการหรือติดตามในแต่ละยุทธศาสตร์ โดยผลการทบทวนควรแสดงให้เห็นว่าข้อมูลใดมีอยู่แล้วและยังใช้ประโยชน์ได้ ข้อมูลใดจำเป็นต้องปรับปรุง ข้อมูลใดจำเป็นต้องจัดเก็บเพิ่มเติม รวมทั้งข้อมูลใดควรยกเลิก</t>
  </si>
  <si>
    <t xml:space="preserve"> - มีเอกสารที่แสดงถึงการคัดเลือกข้อมูลที่จำเป็นมาจัดทำฐานข้อมูลใหม่อย่างน้อยยุทธศาสตร์ละ 1 ฐานข้อมูล โดย CIO หรือCEO เป็นผู้อนุมัติ</t>
  </si>
  <si>
    <t xml:space="preserve"> - มีเอกสารที่แสดงถึงแนวทางการปรับปรุงฐานข้อมูลเดิมได้ครบถ้วน (กรณีที่ต้องมีการปรับปรุง)</t>
  </si>
  <si>
    <r>
      <t xml:space="preserve"> - มีฐานข้อมูลที่ครอบคลุม ถูกต้อง และทันสมัยเกี่ยวกับยุทธศาสตร์</t>
    </r>
    <r>
      <rPr>
        <u val="single"/>
        <sz val="10"/>
        <rFont val="Tahoma"/>
        <family val="2"/>
      </rPr>
      <t xml:space="preserve"> ทุก</t>
    </r>
    <r>
      <rPr>
        <sz val="10"/>
        <rFont val="Tahoma"/>
        <family val="2"/>
      </rPr>
      <t>ยุทธศาสตร์ ที่ได้พัฒนา/จัดทำขึ้นใหม่ในปี 2553 (ดูคำอธิบายต่างๆเกี่ยวกับฐานข้อมูลในชีท IT database) โดยในแต่ละฐานต้องแสดงข้อมูลย้อนหลังตั้งแต่ปี 2553-2549 (ถ้าสามารถทำได้)</t>
    </r>
  </si>
  <si>
    <r>
      <t xml:space="preserve"> - มีฐานข้อมูลที่ครอบคลุม ถูกต้อง และทันสมัยเกี่ยวกับยุทธศาสตร์</t>
    </r>
    <r>
      <rPr>
        <u val="single"/>
        <sz val="10"/>
        <rFont val="Tahoma"/>
        <family val="2"/>
      </rPr>
      <t xml:space="preserve"> ทุก</t>
    </r>
    <r>
      <rPr>
        <sz val="10"/>
        <rFont val="Tahoma"/>
        <family val="2"/>
      </rPr>
      <t>ยุทธศาสตร์ ที่ได้ทำการปรับปรุงในปี 2553 (ดูคำอธิบายต่างๆเกี่ยวกับฐานข้อมูลในชีท IT database) โดยในแต่ละฐานต้องแสดงข้อมูลย้อนหลังตั้งแต่ปี 2553-2549 (ถ้าสามารถทำได้)</t>
    </r>
  </si>
  <si>
    <r>
      <t xml:space="preserve"> - มีฐานข้อมูลที่ครอบคลุม ถูกต้อง และทันสมัย ของผลการดำเนินงานตัวชี้วัด</t>
    </r>
    <r>
      <rPr>
        <u val="single"/>
        <sz val="10"/>
        <rFont val="Tahoma"/>
        <family val="2"/>
      </rPr>
      <t>ทุก</t>
    </r>
    <r>
      <rPr>
        <sz val="10"/>
        <rFont val="Tahoma"/>
        <family val="2"/>
      </rPr>
      <t>ตัวในทุกมิติ ที่อยู่ในคำรับรองฯ ตั้งแต่ปี 2553-2549 โดยมีทั้งผลดำเนินการและคะแนนที่ได้ โดยในแต่ละตัวชี้วัดต้องแสดงข้อมูลย้อนหลังตั้งแต่ปี 2553-2549 (ถ้าสามารถทำได้)</t>
    </r>
  </si>
  <si>
    <t xml:space="preserve"> - มีเอกสารที่แสดงให้เห็นถึงผลการวิเคราะห์ข้อมูลที่จำเป็นในการดำเนินการหรือติดตามเกี่ยวกับกระบวนการสร้างคุณค่า โดยผลการวิเคราะห์ควรแสดงให้เห็นว่าในแต่ละกระบวนการสร้างคุณค่าควรมีข้อมูลใด เพราะเหตุใด</t>
  </si>
  <si>
    <t xml:space="preserve"> - มีเอกสารที่แสดงถึงการคัดเลือกข้อมูลที่จำเป็นเพื่อนำมาปรับปรุงหรือจัดทำฐานข้อมูลใหม่เพื่อสนับสนุนกระบวนการที่สร้างคุณค่าได้อย่างน้อยกระบวนการละ 1 ฐานข้อมูล โดย CIO หรือCEO เป็นผู้อนุมัติ โดยต้องอธิบายถึงหลักเกณฑ์หรือแนวทางที่ใช้ในการคัดเลือกได้อย่างเหมาะสม</t>
  </si>
  <si>
    <t>• แสดงแนวทางในการคัดเลือกข้อมูลที่จำเป็นมาจัดทำฐานข้อมูลใหม่หรือแนวทางการปรับปรุงฐานข้อมูลเดิมได้ครบถ้วน (กรณีที่ต้องมีการปรับปรุง) แต่ละกระบวนการสนับสนุน โดย CIO หรือ CEO เป็นผู้อนุมัติอย่างน้อยกระบวนการละ 1 ฐานข้อมูล (ในกรณีส่วนราชการมีมากกว่า 2 กระบวนการให้ดำเนินการเพียง 2 กระบวนการ)</t>
  </si>
  <si>
    <t xml:space="preserve"> - มีฐานข้อมูลที่ครอบคลุม ถูกต้อง และทันสมัยเกี่ยวกับกระบวนการสร้างคุณค่า ที่ได้พัฒนา/จัดทำขึ้นใหม่ในปี 2553 (ดูคำอธิบายต่างๆเกี่ยวกับฐานข้อมูลในชีท IT database) โดยในแต่ละฐานต้องแสดงข้อมูลย้อนหลังตั้งแต่ปี 2553-2549 (ถ้าสามารถทำได้)</t>
  </si>
  <si>
    <t xml:space="preserve"> - มีฐานข้อมูลที่ครอบคลุม ถูกต้อง และทันสมัยเกี่ยวกับกระบวนการสร้างคุณค่า ที่ได้ทำการปรับปรุงในปี 2553 (ดูคำอธิบายต่างๆเกี่ยวกับฐานข้อมูลในชีท IT database) โดยในแต่ละฐานต้องแสดงข้อมูลย้อนหลังตั้งแต่ปี 2553-2549 (ถ้าสามารถทำได้)</t>
  </si>
  <si>
    <t xml:space="preserve"> - มีเอกสารที่แสดงให้เห็นถึงผลการวิเคราะห์ข้อมูลที่จำเป็นในการดำเนินการหรือติดตามในเกี่ยวกับกระบวนการสนับสนุน โดยผลการวิเคราะห์ควรแสดงให้เห็นว่าในแต่ละกระบวนการสนับสนุนควรมีข้อมูลใด เพราะเหตุใด</t>
  </si>
  <si>
    <t xml:space="preserve"> - มีเอกสารที่แสดงให้เห็นถึงผลการทบทวนข้อมูลที่จำเป็นในการดำเนินการหรือติดตามในกระบวนการสร้างคุณค่าที่จัดทำไว้ในปี 51-52 โดยผลการทบทวนควรแสดงให้เห็นว่าข้อมูลใดมีอยู่แล้วและยังใช้ประโยชน์ได้ ข้อมูลใดจำเป็นต้องปรับปรุง ข้อมูลใดจำเป็นต้องจัดเก็บเพิ่มเติม รวมทั้งข้อมูลใดควรยกเลิก</t>
  </si>
  <si>
    <t xml:space="preserve"> - มีเอกสารที่แสดงให้เห็นถึงผลการทบทวนข้อมูลที่จำเป็นในการดำเนินการหรือติดตามในกระบวนการสนับสนุนที่จัดทำไว้ในปี 51-52 โดยผลการทบทวนควรแสดงให้เห็นว่าข้อมูลใดมีอยู่แล้วและยังใช้ประโยชน์ได้ ข้อมูลใดจำเป็นต้องปรับปรุง ข้อมูลใดจำเป็นต้องเก็บเพิ่มเติม รวมทั้งข้อมูลใดควรยกเลิก</t>
  </si>
  <si>
    <t xml:space="preserve"> - มีฐานข้อมูลที่ครอบคลุม ถูกต้อง และทันสมัยเกี่ยวกับกระบวนการสนับสนุน ที่ได้พัฒนา/จัดทำขึ้นใหม่ในปี 2553 (ดูคำอธิบายต่างๆเกี่ยวกับฐานข้อมูลในชีท IT database) โดยในแต่ละฐานต้องแสดงข้อมูลย้อนหลังตั้งแต่ปี 2553-2549 (ถ้าสามารถทำได้)</t>
  </si>
  <si>
    <t xml:space="preserve"> - มีฐานข้อมูลที่ครอบคลุม ถูกต้อง และทันสมัยเกี่ยวกับกระบวนการสนับสนุน ที่ได้ทำการปรับปรุงในปี 2553 กรณีที่ต้องมีการปรับปรุง (ดูคำอธิบายต่างๆเกี่ยวกับฐานข้อมูลในชีท IT database) โดยในแต่ละฐานต้องแสดงข้อมูลย้อนหลังตั้งแต่ปี 2553-2549 (ถ้าสามารถทำได้)</t>
  </si>
  <si>
    <t>• แสดงแนวทางในการคัดเลือกข้อมูลที่จำเป็นมาจัดทำการค้นหาข้อมูลใหม่ โดย CIO หรือ CEO เป็นผู้อนุมัติอย่างน้อย 1 ข้อมูล</t>
  </si>
  <si>
    <t>• แสดงแนวทางในการคัดเลือกงานบริการที่จำเป็นมาจัดทำงานบริการใหม่ โดย CIO หรือ CEO เป็นผู้อนุมัติอย่างน้อย 1 งานบริการ</t>
  </si>
  <si>
    <t xml:space="preserve"> - มีเอกสารที่แสดงให้เห็นถึงผลการวิเคราะห์ข้อมูลที่จำเป็นหรือความรู้ที่เกี่ยวข้องของส่วนราชการเพื่อให้ประชาชนสามารถเข้าค้นหาได้ โดยผลการวิเคราะห์ควรแสดงให้เห็นว่าส่วนราชการควรมีข้อมูลหรือความรู้ใดที่จะให้แก่ประชาชนเข้าค้นหาได้</t>
  </si>
  <si>
    <t xml:space="preserve"> - มีเอกสารที่แสดงให้เห็นถึงผลการวิเคราะห์งานบริการของส่วนราชการ ที่เหมาะสมที่จะดำเนินการให้ประชาชนสามารถเข้าใช้บริการผ่านระบบเทคโนโลยีสารสนเทศได้ โดยผลการวิเคราะห์ควรแสดงให้เห็นว่าในส่วนราชการควรมีงานบริการใดที่จะให้ประชาชนเข้าใช้บริการผ่านระบบฯ ได้</t>
  </si>
  <si>
    <t xml:space="preserve"> - มีเอกสารที่แสดงให้เห็นถึงผลการทบทวนข้อมูลหรือความรู้ที่เกี่ยวข้องของส่วนราชการที่ได้จัดให้ประชาชนสามารถเข้าค้นหาได้ในปีที่ผ่านๆ มา โดยผลการทบทวนควรแสดงให้เห็นว่าข้อมูลใดมีอยู่แล้วและยังใช้ประโยชน์ได้ ข้อมูลใดจำเป็นต้องปรับปรุง ข้อมูลใดจำเป็นต้องจัดเก็บเพิ่ม</t>
  </si>
  <si>
    <t xml:space="preserve"> - มีเอกสารที่แสดงให้เห็นถึงผลการทบทวนงานบริการของส่วนราชการเพื่อให้ประชาชนสามารถเข้าใช้ได้ในปีที่ผ่านๆ มา โดยผลการทบทวนควรแสดงให้เห็นว่างานบริการใดมีอยู่แล้วและยังใช้ประโยชน์ได้ งานบริการใดจำเป็นต้องปรับปรุง งานบริการใดจำเป็นต้องเก็บเพิ่มเติม รวมทั้งงานบริก</t>
  </si>
  <si>
    <t>• แสดงผลการจัดทำนโยบายความมั่นคงปลอดภัยขององค์การอย่างเป็นลายลักษณ์อักษร โดย CIO หรือ CEO เป็นผู้อนุมัติ</t>
  </si>
  <si>
    <t xml:space="preserve"> - มีเอกสารที่แสดงถึงการคัดเลือกข้อมูลหรือความรู้ที่เกี่ยวข้องเพื่อนำมาพัฒนาหรือจัดทำฐานข้อมูลขึ้นใหม่เพื่อให้ประชาชนเข้าค้นหาได้เพิ่มเติมอย่างน้อย 1 ข้อมูล โดย CIO หรือ CEO เป็นผู้อนุมัติ โดยอธิบายหลักเกณฑ์และแนวทางที่ใช้ในการคัดเลือกได้อย่างเหมาะสม</t>
  </si>
  <si>
    <t xml:space="preserve"> - มีเอกสารที่แสดงถึงการคัดเลือกงานบริการที่จำเป็นจะต้องพัฒนาและจัดทำขึ้นใหม่เพื่อให้บริการผ่านระบบเทคโนโลยีสารสนเทศได้เพิ่มเติม อย่างน้อย 1 งานบริการ โดย CIO หรือCEO เป็นผู้อนุมัติ โดยอธิบายหลักเกณฑ์และแนวทางที่ใช้ในการคัดเลือกได้อย่างเหมาะสม</t>
  </si>
  <si>
    <t xml:space="preserve"> - มีเอกสารที่แสดงถึงแนวทางการปรับปรุงระบบสืบค้นข้อมูลหรือความรู้เดิมที่จัดทำไว้ในปีที่ผ่านๆ มาได้ครบถ้วน (กรณีที่มีการปรับปรุง)</t>
  </si>
  <si>
    <t xml:space="preserve"> - มีเอกสารที่แสดงถึงแนวทางการปรับปรุงงานบริการเดิมที่ได้ให้บริการผ่านระบบเทคโนโลยีสารสนเทศได้ครบถ้วน (กรณีที่มีการปรับปรุง)</t>
  </si>
  <si>
    <t xml:space="preserve"> - มีการดำเนินการตามพระราชบัญญัติข้อมูลข่าวสารของราชการ พ.ศ. 2540</t>
  </si>
  <si>
    <r>
      <t xml:space="preserve"> - มีช่องทางให้ประชาชนสามารถ</t>
    </r>
    <r>
      <rPr>
        <u val="single"/>
        <sz val="10"/>
        <rFont val="Tahoma"/>
        <family val="2"/>
      </rPr>
      <t xml:space="preserve">สืบค้นข้อมูลหรือความรู้ผ่านระบบเทคโนโลยีสารสนเทศของส่วนราชการได้ </t>
    </r>
    <r>
      <rPr>
        <sz val="10"/>
        <rFont val="Tahoma"/>
        <family val="2"/>
      </rPr>
      <t xml:space="preserve">โดยอย่างน้อยต้องมีข้อมูลที่เกี่ยวข้องกับภารกิจหลักของส่วนราชการ (สามารถใช้เว็บไซต์ได้) </t>
    </r>
  </si>
  <si>
    <t xml:space="preserve"> - มีช่องทางการให้บริการประชาชนในงานบริการที่ส่วนราชการได้พัฒนาและจัดทำขึ้นใหม่เพื่อให้สามารถใช้บริการผ่านระบบเทคโนโลยีสารสนเทศได้เพิ่มเติมในปี 2553 </t>
  </si>
  <si>
    <t xml:space="preserve"> - มีเอกสารเกี่ยวกับการปรับปรุงงานบริการเดิมในปีที่ผ่านๆ มา ที่ส่วนราชการได้ให้บริการผ่านระบบเทคโนโลยีสารสนเทศ หรือแสดงการให้บริการผ่านระบบฯ 
โดยอธิบายความแตกต่างของประเด็นที่ได้ปรับปรุงการให้บริการงานบริการนั้น ๆ ในปี 2553 ให้ดีขึ้นกว่าปีที่ผ่านๆ มาได้</t>
  </si>
  <si>
    <t xml:space="preserve"> - มีระบบติดตามฯที่มีความสำคัญต่อยุทธศาสตร์ มีการกำหนดกฎเกณฑ์ ตัวชี้วัด เงื่อนไขการติดตาม เตือนภัย วิธีการเตือนภัย มาตรการที่ต้องดำเนินการเมื่อเกิดภัยขึ้นในระดับต่างๆ กรณีใช้ติดตามตัวชี้วัดต้องดูถึงรายละเอียดได้ว่าเป็นเท่าไร เช่น ถ้าติดตามในช่วงต้นปีงบประมาณซึ่งเป็นช่วงที่ยังไม่ถึงกำหนดจ่ายเงินตามงวดงานในสัญญา อาจมีอัตราการเบิกจ่ายน้อย จึงอาจจะยังไม่ใช่ปัญหา ณ ขณะนั้น ดังนั้นหากระบบมีการเตือนภัยขึ้นมาก็อาจจะยังไม่ถูกต้อง แต่ถ้าเบิกจ่ายได้น้อย เพราะการดำเนินงานล่าช้ากว่าที่กำหนดในแผน เช่น การลงนามในสัญญาจัดซื้อจัดจ้างเลยระยะเวลาที่เหมาะสมแล้ว ประเด็นนี้จะต้องมีสัญญาณเตือนภัยในระบบฯ</t>
  </si>
  <si>
    <t xml:space="preserve"> - มีรายละเอียดข้อมูลและสารสนเทศต่างๆ ที่เกี่ยวข้องกับระบบเตือนภัยฯ ที่ทำไว้</t>
  </si>
  <si>
    <r>
      <t xml:space="preserve"> </t>
    </r>
    <r>
      <rPr>
        <sz val="10"/>
        <color indexed="8"/>
        <rFont val="Arial"/>
        <family val="2"/>
      </rPr>
      <t>▪</t>
    </r>
    <r>
      <rPr>
        <sz val="10"/>
        <color indexed="8"/>
        <rFont val="Tahoma"/>
        <family val="2"/>
      </rPr>
      <t xml:space="preserve"> แสดงการรายงานหรือนำเสนอข้อมูลให้ผู้บริหารผ่านระบบสารสนเทศสำหรับผู้บริหาร (Executive Information System : EIS) หรือระบบสารสนเทศทางภูมิศาสตร์ (Geographic Information System : GIS)</t>
    </r>
  </si>
  <si>
    <r>
      <t>▪</t>
    </r>
    <r>
      <rPr>
        <sz val="10"/>
        <color indexed="8"/>
        <rFont val="Times New Roman"/>
        <family val="1"/>
      </rPr>
      <t xml:space="preserve">  </t>
    </r>
    <r>
      <rPr>
        <sz val="10"/>
        <color indexed="8"/>
        <rFont val="Tahoma"/>
        <family val="2"/>
      </rPr>
      <t>แสดงข้อมูลความถี่ และความเสียหายของภัยที่เคยเกิดขึ้น</t>
    </r>
  </si>
  <si>
    <r>
      <t>▪</t>
    </r>
    <r>
      <rPr>
        <sz val="10"/>
        <color indexed="8"/>
        <rFont val="Times New Roman"/>
        <family val="1"/>
      </rPr>
      <t xml:space="preserve">  </t>
    </r>
    <r>
      <rPr>
        <sz val="10"/>
        <color indexed="8"/>
        <rFont val="Tahoma"/>
        <family val="2"/>
      </rPr>
      <t>แสดงระบบการติดตาม เฝ้าระวัง และเตือนภัย (Warning System)</t>
    </r>
  </si>
  <si>
    <r>
      <t xml:space="preserve"> </t>
    </r>
    <r>
      <rPr>
        <sz val="10"/>
        <color indexed="8"/>
        <rFont val="Arial"/>
        <family val="2"/>
      </rPr>
      <t>▪</t>
    </r>
    <r>
      <rPr>
        <sz val="10"/>
        <color indexed="8"/>
        <rFont val="Tahoma"/>
        <family val="2"/>
      </rPr>
      <t xml:space="preserve"> แสดงรายละเอียดการปรับปรุงระบบการติดตาม เฝ้าระวัง และเตือนภัยให้มีประสิทธิภาพมากขึ้นกว่าเดิมที่เคยมีอยู่</t>
    </r>
  </si>
  <si>
    <t xml:space="preserve"> - แสดงการรายงานหรือนำเสนอข้อมูลให้ผู้บริหารผ่านระบบสารสนเทศสำหรับผู้บริหาร (Executive Information System : EIS) หรือระบบสารสนเทศทางภูมิศาสตร์ (Geographic Information System : GIS)</t>
  </si>
  <si>
    <t xml:space="preserve"> - มีการปรับปรุงระบบการติดตาม เฝ้าระวังและเตือนภัย 
โดย 1) ถ้าระบบนี้มีมาในปีก่อนต้องมีการปรับปรุง 
2) ถ้าไม่เคยมีระบบฯใดมาก่อน เพิ่งเริ่มทำระบบในปี 2553 อนุโลมให้ทำสรุปในสิ่งที่จะปรับปรุงในปีต่อไป 
3) ถ้ามีระบบฯ อื่นในปีก่อน แต่ในปีนี้ทำระบบใหม่ ต้องมีการทบทวน</t>
  </si>
</sst>
</file>

<file path=xl/styles.xml><?xml version="1.0" encoding="utf-8"?>
<styleSheet xmlns="http://schemas.openxmlformats.org/spreadsheetml/2006/main">
  <numFmts count="4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[$-107041E]d\ mmm\ yy;@"/>
    <numFmt numFmtId="204" formatCode="mmm"/>
    <numFmt numFmtId="205" formatCode="0.0000"/>
    <numFmt numFmtId="206" formatCode="0.0"/>
    <numFmt numFmtId="207" formatCode="0.000"/>
    <numFmt numFmtId="208" formatCode="0.000000"/>
    <numFmt numFmtId="209" formatCode="0.00000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[$€-2]\ #,##0.00_);[Red]\([$€-2]\ #,##0.00\)"/>
    <numFmt numFmtId="214" formatCode="0.0000000000"/>
    <numFmt numFmtId="215" formatCode="0.000000000"/>
    <numFmt numFmtId="216" formatCode="0.00000000"/>
    <numFmt numFmtId="217" formatCode="0.0000000"/>
  </numFmts>
  <fonts count="66">
    <font>
      <sz val="11"/>
      <color indexed="8"/>
      <name val="Tahoma"/>
      <family val="2"/>
    </font>
    <font>
      <sz val="10"/>
      <color indexed="8"/>
      <name val="Tahoma"/>
      <family val="2"/>
    </font>
    <font>
      <u val="single"/>
      <sz val="10"/>
      <color indexed="8"/>
      <name val="Tahoma"/>
      <family val="2"/>
    </font>
    <font>
      <u val="single"/>
      <sz val="11"/>
      <color indexed="8"/>
      <name val="Tahoma"/>
      <family val="2"/>
    </font>
    <font>
      <sz val="10"/>
      <name val="Arial"/>
      <family val="2"/>
    </font>
    <font>
      <b/>
      <sz val="10"/>
      <color indexed="8"/>
      <name val="Tahoma"/>
      <family val="2"/>
    </font>
    <font>
      <sz val="10"/>
      <color indexed="8"/>
      <name val="Wingdings"/>
      <family val="0"/>
    </font>
    <font>
      <sz val="10"/>
      <color indexed="8"/>
      <name val="Courier New"/>
      <family val="3"/>
    </font>
    <font>
      <b/>
      <sz val="11"/>
      <color indexed="8"/>
      <name val="Tahoma"/>
      <family val="2"/>
    </font>
    <font>
      <sz val="10"/>
      <color indexed="8"/>
      <name val="Symbol"/>
      <family val="1"/>
    </font>
    <font>
      <b/>
      <u val="single"/>
      <sz val="11"/>
      <color indexed="8"/>
      <name val="Tahoma"/>
      <family val="2"/>
    </font>
    <font>
      <b/>
      <sz val="12"/>
      <color indexed="10"/>
      <name val="Tahoma"/>
      <family val="2"/>
    </font>
    <font>
      <b/>
      <u val="single"/>
      <sz val="11"/>
      <color indexed="10"/>
      <name val="Tahoma"/>
      <family val="2"/>
    </font>
    <font>
      <sz val="8"/>
      <name val="Tahoma"/>
      <family val="2"/>
    </font>
    <font>
      <sz val="10"/>
      <name val="Tahoma"/>
      <family val="2"/>
    </font>
    <font>
      <u val="single"/>
      <sz val="11"/>
      <color indexed="12"/>
      <name val="Tahoma"/>
      <family val="2"/>
    </font>
    <font>
      <u val="single"/>
      <sz val="11"/>
      <color indexed="36"/>
      <name val="Tahoma"/>
      <family val="2"/>
    </font>
    <font>
      <u val="single"/>
      <sz val="10"/>
      <name val="Tahoma"/>
      <family val="2"/>
    </font>
    <font>
      <b/>
      <sz val="10"/>
      <name val="Tahoma"/>
      <family val="2"/>
    </font>
    <font>
      <i/>
      <sz val="10"/>
      <color indexed="12"/>
      <name val="Tahoma"/>
      <family val="2"/>
    </font>
    <font>
      <i/>
      <sz val="10"/>
      <color indexed="12"/>
      <name val="Times New Roman"/>
      <family val="1"/>
    </font>
    <font>
      <sz val="10"/>
      <name val="Times New Roman"/>
      <family val="1"/>
    </font>
    <font>
      <sz val="10"/>
      <name val="Wingdings"/>
      <family val="0"/>
    </font>
    <font>
      <sz val="11"/>
      <color indexed="8"/>
      <name val="Wingdings"/>
      <family val="0"/>
    </font>
    <font>
      <sz val="9.35"/>
      <color indexed="8"/>
      <name val="Tahoma"/>
      <family val="2"/>
    </font>
    <font>
      <sz val="10"/>
      <color indexed="8"/>
      <name val="Arial"/>
      <family val="2"/>
    </font>
    <font>
      <sz val="12"/>
      <color indexed="8"/>
      <name val="Tahoma"/>
      <family val="2"/>
    </font>
    <font>
      <sz val="12"/>
      <color indexed="8"/>
      <name val="Arial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Arial"/>
      <family val="2"/>
    </font>
    <font>
      <sz val="12"/>
      <name val="Tahoma"/>
      <family val="2"/>
    </font>
    <font>
      <sz val="12"/>
      <name val="Times New Roman"/>
      <family val="1"/>
    </font>
    <font>
      <b/>
      <sz val="10"/>
      <color indexed="18"/>
      <name val="Tahoma"/>
      <family val="2"/>
    </font>
    <font>
      <b/>
      <sz val="10"/>
      <color indexed="10"/>
      <name val="Tahoma"/>
      <family val="2"/>
    </font>
    <font>
      <b/>
      <u val="single"/>
      <sz val="10"/>
      <color indexed="12"/>
      <name val="Tahoma"/>
      <family val="2"/>
    </font>
    <font>
      <i/>
      <u val="single"/>
      <sz val="10"/>
      <color indexed="12"/>
      <name val="Tahoma"/>
      <family val="2"/>
    </font>
    <font>
      <i/>
      <sz val="10"/>
      <color indexed="8"/>
      <name val="Tahoma"/>
      <family val="2"/>
    </font>
    <font>
      <b/>
      <u val="single"/>
      <sz val="10"/>
      <color indexed="10"/>
      <name val="Tahoma"/>
      <family val="2"/>
    </font>
    <font>
      <b/>
      <i/>
      <sz val="10"/>
      <color indexed="12"/>
      <name val="Tahoma"/>
      <family val="2"/>
    </font>
    <font>
      <b/>
      <i/>
      <sz val="10"/>
      <color indexed="10"/>
      <name val="Tahoma"/>
      <family val="2"/>
    </font>
    <font>
      <sz val="7.5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sz val="11"/>
      <color indexed="10"/>
      <name val="Tahoma"/>
      <family val="2"/>
    </font>
    <font>
      <sz val="10.25"/>
      <color indexed="8"/>
      <name val="Arial"/>
      <family val="2"/>
    </font>
    <font>
      <sz val="8.5"/>
      <color indexed="8"/>
      <name val="Tahoma"/>
      <family val="2"/>
    </font>
    <font>
      <b/>
      <sz val="10.25"/>
      <color indexed="8"/>
      <name val="Arial"/>
      <family val="2"/>
    </font>
    <font>
      <b/>
      <sz val="11.75"/>
      <color indexed="8"/>
      <name val="Arial"/>
      <family val="2"/>
    </font>
    <font>
      <sz val="28"/>
      <color indexed="8"/>
      <name val="Tahoma"/>
      <family val="2"/>
    </font>
    <font>
      <sz val="14"/>
      <color indexed="8"/>
      <name val="Browallia New"/>
      <family val="2"/>
    </font>
    <font>
      <u val="single"/>
      <sz val="14"/>
      <color indexed="8"/>
      <name val="Browallia New"/>
      <family val="2"/>
    </font>
    <font>
      <b/>
      <sz val="12"/>
      <color indexed="8"/>
      <name val="Arial"/>
      <family val="2"/>
    </font>
    <font>
      <sz val="15.75"/>
      <color indexed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/>
      <right style="medium"/>
      <top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medium"/>
      <top>
        <color indexed="63"/>
      </top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>
        <color indexed="63"/>
      </top>
      <bottom/>
    </border>
    <border>
      <left style="medium"/>
      <right style="medium"/>
      <top/>
      <bottom>
        <color indexed="63"/>
      </bottom>
    </border>
    <border>
      <left/>
      <right style="medium"/>
      <top>
        <color indexed="63"/>
      </top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9" borderId="0" applyNumberFormat="0" applyBorder="0" applyAlignment="0" applyProtection="0"/>
    <xf numFmtId="0" fontId="43" fillId="3" borderId="0" applyNumberFormat="0" applyBorder="0" applyAlignment="0" applyProtection="0"/>
    <xf numFmtId="0" fontId="44" fillId="20" borderId="1" applyNumberFormat="0" applyAlignment="0" applyProtection="0"/>
    <xf numFmtId="0" fontId="4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7" fillId="4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1" fillId="7" borderId="1" applyNumberFormat="0" applyAlignment="0" applyProtection="0"/>
    <xf numFmtId="0" fontId="52" fillId="0" borderId="6" applyNumberFormat="0" applyFill="0" applyAlignment="0" applyProtection="0"/>
    <xf numFmtId="0" fontId="53" fillId="22" borderId="0" applyNumberFormat="0" applyBorder="0" applyAlignment="0" applyProtection="0"/>
    <xf numFmtId="0" fontId="4" fillId="0" borderId="0">
      <alignment/>
      <protection/>
    </xf>
    <xf numFmtId="0" fontId="0" fillId="23" borderId="7" applyNumberFormat="0" applyFont="0" applyAlignment="0" applyProtection="0"/>
    <xf numFmtId="0" fontId="54" fillId="20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8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441">
    <xf numFmtId="0" fontId="0" fillId="0" borderId="0" xfId="0" applyAlignment="1">
      <alignment/>
    </xf>
    <xf numFmtId="0" fontId="5" fillId="24" borderId="10" xfId="0" applyFont="1" applyFill="1" applyBorder="1" applyAlignment="1">
      <alignment horizontal="center" vertical="center" wrapText="1"/>
    </xf>
    <xf numFmtId="0" fontId="0" fillId="24" borderId="0" xfId="0" applyFill="1" applyAlignment="1">
      <alignment/>
    </xf>
    <xf numFmtId="0" fontId="3" fillId="24" borderId="0" xfId="0" applyFont="1" applyFill="1" applyAlignment="1">
      <alignment/>
    </xf>
    <xf numFmtId="0" fontId="0" fillId="24" borderId="0" xfId="0" applyFill="1" applyAlignment="1">
      <alignment vertical="top"/>
    </xf>
    <xf numFmtId="0" fontId="0" fillId="24" borderId="0" xfId="0" applyFill="1" applyAlignment="1">
      <alignment vertical="top" wrapText="1"/>
    </xf>
    <xf numFmtId="0" fontId="11" fillId="24" borderId="0" xfId="0" applyFont="1" applyFill="1" applyAlignment="1">
      <alignment/>
    </xf>
    <xf numFmtId="0" fontId="12" fillId="24" borderId="0" xfId="0" applyFont="1" applyFill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206" fontId="0" fillId="0" borderId="0" xfId="0" applyNumberFormat="1" applyAlignment="1">
      <alignment horizontal="center"/>
    </xf>
    <xf numFmtId="0" fontId="1" fillId="0" borderId="11" xfId="0" applyFont="1" applyBorder="1" applyAlignment="1">
      <alignment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3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2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14" xfId="0" applyFont="1" applyBorder="1" applyAlignment="1">
      <alignment vertical="top" wrapText="1"/>
    </xf>
    <xf numFmtId="0" fontId="5" fillId="24" borderId="13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vertical="top" wrapText="1"/>
    </xf>
    <xf numFmtId="0" fontId="6" fillId="0" borderId="16" xfId="0" applyFont="1" applyBorder="1" applyAlignment="1">
      <alignment horizontal="left" vertical="top" wrapText="1" indent="1"/>
    </xf>
    <xf numFmtId="0" fontId="1" fillId="0" borderId="16" xfId="0" applyFont="1" applyFill="1" applyBorder="1" applyAlignment="1">
      <alignment vertical="top" wrapText="1"/>
    </xf>
    <xf numFmtId="0" fontId="7" fillId="0" borderId="16" xfId="0" applyFont="1" applyBorder="1" applyAlignment="1">
      <alignment horizontal="left" vertical="top" wrapText="1" indent="2"/>
    </xf>
    <xf numFmtId="0" fontId="14" fillId="0" borderId="17" xfId="0" applyFont="1" applyFill="1" applyBorder="1" applyAlignment="1">
      <alignment vertical="top" wrapText="1"/>
    </xf>
    <xf numFmtId="0" fontId="7" fillId="0" borderId="11" xfId="0" applyFont="1" applyBorder="1" applyAlignment="1">
      <alignment horizontal="left" vertical="top" wrapText="1" indent="2"/>
    </xf>
    <xf numFmtId="0" fontId="1" fillId="0" borderId="16" xfId="0" applyFont="1" applyBorder="1" applyAlignment="1" quotePrefix="1">
      <alignment horizontal="left" vertical="top" wrapText="1" indent="2"/>
    </xf>
    <xf numFmtId="0" fontId="1" fillId="0" borderId="16" xfId="0" applyFont="1" applyBorder="1" applyAlignment="1" quotePrefix="1">
      <alignment horizontal="center" vertical="top" wrapText="1"/>
    </xf>
    <xf numFmtId="0" fontId="1" fillId="0" borderId="16" xfId="0" applyFont="1" applyBorder="1" applyAlignment="1">
      <alignment horizontal="left" vertical="top" wrapText="1" indent="2"/>
    </xf>
    <xf numFmtId="0" fontId="1" fillId="0" borderId="16" xfId="0" applyFont="1" applyFill="1" applyBorder="1" applyAlignment="1">
      <alignment horizontal="center" vertical="top" wrapText="1"/>
    </xf>
    <xf numFmtId="0" fontId="6" fillId="0" borderId="16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8" xfId="0" applyFont="1" applyBorder="1" applyAlignment="1">
      <alignment vertical="top" wrapText="1"/>
    </xf>
    <xf numFmtId="0" fontId="1" fillId="0" borderId="13" xfId="0" applyFont="1" applyFill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16" xfId="0" applyFont="1" applyBorder="1" applyAlignment="1">
      <alignment horizontal="left" vertical="top" wrapText="1" indent="1"/>
    </xf>
    <xf numFmtId="0" fontId="2" fillId="0" borderId="11" xfId="0" applyFont="1" applyBorder="1" applyAlignment="1">
      <alignment vertical="top" wrapText="1"/>
    </xf>
    <xf numFmtId="0" fontId="1" fillId="0" borderId="0" xfId="0" applyFont="1" applyAlignment="1">
      <alignment horizontal="left" wrapText="1"/>
    </xf>
    <xf numFmtId="0" fontId="1" fillId="0" borderId="12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5" fillId="24" borderId="10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vertical="top" wrapText="1"/>
    </xf>
    <xf numFmtId="0" fontId="1" fillId="0" borderId="11" xfId="0" applyFont="1" applyBorder="1" applyAlignment="1">
      <alignment horizontal="left" vertical="top" wrapText="1"/>
    </xf>
    <xf numFmtId="0" fontId="6" fillId="0" borderId="13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 indent="1"/>
    </xf>
    <xf numFmtId="0" fontId="1" fillId="0" borderId="11" xfId="0" applyFont="1" applyBorder="1" applyAlignment="1">
      <alignment horizontal="left" vertical="top" wrapText="1" indent="2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0" fontId="14" fillId="0" borderId="10" xfId="0" applyFont="1" applyFill="1" applyBorder="1" applyAlignment="1">
      <alignment horizontal="center" vertical="top" wrapText="1"/>
    </xf>
    <xf numFmtId="0" fontId="14" fillId="0" borderId="13" xfId="0" applyFont="1" applyFill="1" applyBorder="1" applyAlignment="1">
      <alignment horizontal="center" vertical="top" wrapText="1"/>
    </xf>
    <xf numFmtId="0" fontId="14" fillId="0" borderId="14" xfId="0" applyFont="1" applyFill="1" applyBorder="1" applyAlignment="1">
      <alignment horizontal="center" vertical="top" wrapText="1"/>
    </xf>
    <xf numFmtId="0" fontId="14" fillId="0" borderId="12" xfId="0" applyFont="1" applyFill="1" applyBorder="1" applyAlignment="1">
      <alignment horizontal="center" vertical="top" wrapText="1"/>
    </xf>
    <xf numFmtId="0" fontId="14" fillId="0" borderId="13" xfId="0" applyFont="1" applyFill="1" applyBorder="1" applyAlignment="1">
      <alignment vertical="top" wrapText="1"/>
    </xf>
    <xf numFmtId="0" fontId="1" fillId="0" borderId="0" xfId="0" applyFont="1" applyFill="1" applyAlignment="1">
      <alignment horizontal="center" vertical="top"/>
    </xf>
    <xf numFmtId="2" fontId="1" fillId="0" borderId="0" xfId="0" applyNumberFormat="1" applyFont="1" applyFill="1" applyAlignment="1">
      <alignment horizontal="center" vertical="top"/>
    </xf>
    <xf numFmtId="0" fontId="3" fillId="24" borderId="0" xfId="0" applyFont="1" applyFill="1" applyAlignment="1">
      <alignment vertical="top"/>
    </xf>
    <xf numFmtId="0" fontId="8" fillId="24" borderId="0" xfId="0" applyFont="1" applyFill="1" applyAlignment="1">
      <alignment/>
    </xf>
    <xf numFmtId="0" fontId="8" fillId="24" borderId="0" xfId="0" applyFont="1" applyFill="1" applyAlignment="1">
      <alignment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16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left" wrapText="1"/>
    </xf>
    <xf numFmtId="0" fontId="1" fillId="0" borderId="21" xfId="0" applyFont="1" applyBorder="1" applyAlignment="1">
      <alignment horizontal="center" vertical="top" wrapText="1"/>
    </xf>
    <xf numFmtId="0" fontId="1" fillId="0" borderId="14" xfId="0" applyFont="1" applyFill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0" fontId="14" fillId="0" borderId="12" xfId="0" applyFont="1" applyFill="1" applyBorder="1" applyAlignment="1">
      <alignment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1" fillId="0" borderId="15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19" fillId="0" borderId="22" xfId="0" applyFont="1" applyFill="1" applyBorder="1" applyAlignment="1" quotePrefix="1">
      <alignment vertical="top" wrapText="1"/>
    </xf>
    <xf numFmtId="0" fontId="14" fillId="0" borderId="14" xfId="0" applyFont="1" applyFill="1" applyBorder="1" applyAlignment="1" quotePrefix="1">
      <alignment vertical="top" wrapText="1"/>
    </xf>
    <xf numFmtId="0" fontId="6" fillId="0" borderId="0" xfId="0" applyFont="1" applyFill="1" applyAlignment="1">
      <alignment vertical="top" wrapText="1"/>
    </xf>
    <xf numFmtId="0" fontId="22" fillId="0" borderId="14" xfId="0" applyFont="1" applyFill="1" applyBorder="1" applyAlignment="1">
      <alignment horizontal="left" vertical="top" wrapText="1"/>
    </xf>
    <xf numFmtId="0" fontId="6" fillId="0" borderId="14" xfId="0" applyFont="1" applyFill="1" applyBorder="1" applyAlignment="1">
      <alignment vertical="top" wrapText="1"/>
    </xf>
    <xf numFmtId="0" fontId="7" fillId="0" borderId="16" xfId="0" applyFont="1" applyFill="1" applyBorder="1" applyAlignment="1">
      <alignment horizontal="left" vertical="top" wrapText="1" indent="2"/>
    </xf>
    <xf numFmtId="0" fontId="7" fillId="0" borderId="11" xfId="0" applyFont="1" applyFill="1" applyBorder="1" applyAlignment="1">
      <alignment horizontal="left" vertical="top" wrapText="1" indent="2"/>
    </xf>
    <xf numFmtId="0" fontId="6" fillId="0" borderId="16" xfId="0" applyFont="1" applyFill="1" applyBorder="1" applyAlignment="1">
      <alignment horizontal="left" vertical="top" wrapText="1"/>
    </xf>
    <xf numFmtId="0" fontId="6" fillId="0" borderId="13" xfId="0" applyFont="1" applyFill="1" applyBorder="1" applyAlignment="1">
      <alignment vertical="top" wrapText="1"/>
    </xf>
    <xf numFmtId="0" fontId="6" fillId="0" borderId="12" xfId="0" applyFont="1" applyFill="1" applyBorder="1" applyAlignment="1">
      <alignment vertical="top" wrapText="1"/>
    </xf>
    <xf numFmtId="0" fontId="2" fillId="0" borderId="12" xfId="0" applyFont="1" applyFill="1" applyBorder="1" applyAlignment="1">
      <alignment vertical="top" wrapText="1"/>
    </xf>
    <xf numFmtId="0" fontId="14" fillId="0" borderId="14" xfId="0" applyFont="1" applyFill="1" applyBorder="1" applyAlignment="1">
      <alignment vertical="top" wrapText="1"/>
    </xf>
    <xf numFmtId="0" fontId="14" fillId="0" borderId="16" xfId="0" applyFont="1" applyFill="1" applyBorder="1" applyAlignment="1">
      <alignment horizontal="center" vertical="top" wrapText="1"/>
    </xf>
    <xf numFmtId="0" fontId="14" fillId="0" borderId="11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14" xfId="0" applyFont="1" applyFill="1" applyBorder="1" applyAlignment="1">
      <alignment horizontal="center" vertical="top"/>
    </xf>
    <xf numFmtId="0" fontId="1" fillId="0" borderId="23" xfId="0" applyFont="1" applyBorder="1" applyAlignment="1">
      <alignment horizontal="center" vertical="top" wrapText="1"/>
    </xf>
    <xf numFmtId="0" fontId="14" fillId="0" borderId="13" xfId="0" applyFont="1" applyFill="1" applyBorder="1" applyAlignment="1">
      <alignment horizontal="left" vertical="top" wrapText="1"/>
    </xf>
    <xf numFmtId="0" fontId="14" fillId="0" borderId="12" xfId="0" applyFont="1" applyFill="1" applyBorder="1" applyAlignment="1">
      <alignment horizontal="left" vertical="top" wrapText="1"/>
    </xf>
    <xf numFmtId="0" fontId="1" fillId="0" borderId="13" xfId="0" applyFont="1" applyBorder="1" applyAlignment="1">
      <alignment vertical="top"/>
    </xf>
    <xf numFmtId="0" fontId="7" fillId="0" borderId="16" xfId="0" applyFont="1" applyBorder="1" applyAlignment="1">
      <alignment vertical="top" wrapText="1"/>
    </xf>
    <xf numFmtId="0" fontId="1" fillId="0" borderId="13" xfId="0" applyFont="1" applyFill="1" applyBorder="1" applyAlignment="1">
      <alignment horizontal="left" vertical="top" wrapText="1"/>
    </xf>
    <xf numFmtId="0" fontId="26" fillId="0" borderId="11" xfId="0" applyFont="1" applyBorder="1" applyAlignment="1">
      <alignment vertical="top" wrapText="1"/>
    </xf>
    <xf numFmtId="0" fontId="1" fillId="0" borderId="13" xfId="0" applyFont="1" applyFill="1" applyBorder="1" applyAlignment="1">
      <alignment horizontal="center" vertical="top"/>
    </xf>
    <xf numFmtId="0" fontId="26" fillId="0" borderId="10" xfId="0" applyFont="1" applyBorder="1" applyAlignment="1">
      <alignment vertical="top" wrapText="1"/>
    </xf>
    <xf numFmtId="0" fontId="26" fillId="0" borderId="16" xfId="0" applyFont="1" applyBorder="1" applyAlignment="1">
      <alignment vertical="top" wrapText="1"/>
    </xf>
    <xf numFmtId="0" fontId="27" fillId="0" borderId="16" xfId="0" applyFont="1" applyBorder="1" applyAlignment="1">
      <alignment vertical="top" wrapText="1"/>
    </xf>
    <xf numFmtId="0" fontId="6" fillId="0" borderId="11" xfId="0" applyFont="1" applyFill="1" applyBorder="1" applyAlignment="1">
      <alignment vertical="top" wrapText="1"/>
    </xf>
    <xf numFmtId="0" fontId="14" fillId="0" borderId="12" xfId="0" applyFont="1" applyFill="1" applyBorder="1" applyAlignment="1">
      <alignment vertical="top" wrapText="1"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24" borderId="0" xfId="0" applyFont="1" applyFill="1" applyAlignment="1">
      <alignment/>
    </xf>
    <xf numFmtId="0" fontId="1" fillId="24" borderId="0" xfId="0" applyFont="1" applyFill="1" applyAlignment="1">
      <alignment horizontal="center"/>
    </xf>
    <xf numFmtId="205" fontId="1" fillId="0" borderId="22" xfId="0" applyNumberFormat="1" applyFont="1" applyFill="1" applyBorder="1" applyAlignment="1">
      <alignment horizontal="center" vertical="top" wrapText="1"/>
    </xf>
    <xf numFmtId="2" fontId="1" fillId="0" borderId="13" xfId="0" applyNumberFormat="1" applyFont="1" applyFill="1" applyBorder="1" applyAlignment="1">
      <alignment horizontal="center" vertical="top" wrapText="1"/>
    </xf>
    <xf numFmtId="2" fontId="1" fillId="0" borderId="14" xfId="0" applyNumberFormat="1" applyFont="1" applyFill="1" applyBorder="1" applyAlignment="1">
      <alignment vertical="top" wrapText="1"/>
    </xf>
    <xf numFmtId="0" fontId="1" fillId="0" borderId="22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/>
    </xf>
    <xf numFmtId="0" fontId="1" fillId="0" borderId="10" xfId="0" applyFont="1" applyBorder="1" applyAlignment="1">
      <alignment horizontal="center"/>
    </xf>
    <xf numFmtId="0" fontId="1" fillId="0" borderId="24" xfId="0" applyFont="1" applyBorder="1" applyAlignment="1">
      <alignment horizontal="center" vertical="top"/>
    </xf>
    <xf numFmtId="2" fontId="1" fillId="0" borderId="12" xfId="0" applyNumberFormat="1" applyFont="1" applyFill="1" applyBorder="1" applyAlignment="1">
      <alignment vertical="top" wrapText="1"/>
    </xf>
    <xf numFmtId="2" fontId="1" fillId="0" borderId="14" xfId="0" applyNumberFormat="1" applyFont="1" applyFill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23" xfId="0" applyFont="1" applyFill="1" applyBorder="1" applyAlignment="1">
      <alignment horizontal="center" vertical="top" wrapText="1"/>
    </xf>
    <xf numFmtId="0" fontId="1" fillId="0" borderId="21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4" xfId="0" applyFont="1" applyFill="1" applyBorder="1" applyAlignment="1">
      <alignment horizontal="center" vertical="top" wrapText="1"/>
    </xf>
    <xf numFmtId="205" fontId="1" fillId="0" borderId="14" xfId="0" applyNumberFormat="1" applyFont="1" applyFill="1" applyBorder="1" applyAlignment="1">
      <alignment horizontal="center" vertical="top" wrapText="1"/>
    </xf>
    <xf numFmtId="0" fontId="1" fillId="0" borderId="14" xfId="0" applyFont="1" applyBorder="1" applyAlignment="1">
      <alignment vertical="top"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vertical="top"/>
    </xf>
    <xf numFmtId="0" fontId="1" fillId="0" borderId="13" xfId="0" applyFont="1" applyBorder="1" applyAlignment="1">
      <alignment vertical="top"/>
    </xf>
    <xf numFmtId="0" fontId="25" fillId="0" borderId="16" xfId="0" applyFont="1" applyBorder="1" applyAlignment="1">
      <alignment vertical="top" wrapText="1"/>
    </xf>
    <xf numFmtId="0" fontId="1" fillId="0" borderId="14" xfId="0" applyFont="1" applyFill="1" applyBorder="1" applyAlignment="1">
      <alignment vertical="top"/>
    </xf>
    <xf numFmtId="0" fontId="1" fillId="0" borderId="0" xfId="0" applyFont="1" applyFill="1" applyAlignment="1">
      <alignment vertical="top"/>
    </xf>
    <xf numFmtId="0" fontId="1" fillId="0" borderId="0" xfId="0" applyFont="1" applyFill="1" applyBorder="1" applyAlignment="1">
      <alignment vertical="top"/>
    </xf>
    <xf numFmtId="0" fontId="1" fillId="0" borderId="13" xfId="0" applyFont="1" applyFill="1" applyBorder="1" applyAlignment="1">
      <alignment vertical="top"/>
    </xf>
    <xf numFmtId="0" fontId="1" fillId="0" borderId="14" xfId="0" applyFont="1" applyFill="1" applyBorder="1" applyAlignment="1">
      <alignment/>
    </xf>
    <xf numFmtId="0" fontId="1" fillId="0" borderId="14" xfId="0" applyFont="1" applyFill="1" applyBorder="1" applyAlignment="1">
      <alignment vertical="top" wrapText="1"/>
    </xf>
    <xf numFmtId="0" fontId="28" fillId="0" borderId="16" xfId="0" applyFont="1" applyFill="1" applyBorder="1" applyAlignment="1">
      <alignment vertical="top" wrapText="1"/>
    </xf>
    <xf numFmtId="0" fontId="1" fillId="0" borderId="12" xfId="0" applyFont="1" applyFill="1" applyBorder="1" applyAlignment="1">
      <alignment/>
    </xf>
    <xf numFmtId="0" fontId="1" fillId="0" borderId="12" xfId="0" applyFont="1" applyFill="1" applyBorder="1" applyAlignment="1">
      <alignment vertical="top"/>
    </xf>
    <xf numFmtId="0" fontId="1" fillId="0" borderId="25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205" fontId="1" fillId="0" borderId="0" xfId="0" applyNumberFormat="1" applyFont="1" applyFill="1" applyAlignment="1">
      <alignment horizontal="center"/>
    </xf>
    <xf numFmtId="0" fontId="1" fillId="15" borderId="14" xfId="0" applyFont="1" applyFill="1" applyBorder="1" applyAlignment="1">
      <alignment horizontal="center" vertical="top" wrapText="1"/>
    </xf>
    <xf numFmtId="205" fontId="1" fillId="0" borderId="14" xfId="0" applyNumberFormat="1" applyFont="1" applyBorder="1" applyAlignment="1">
      <alignment horizontal="center" vertical="top"/>
    </xf>
    <xf numFmtId="0" fontId="1" fillId="0" borderId="14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3" xfId="0" applyFont="1" applyBorder="1" applyAlignment="1">
      <alignment/>
    </xf>
    <xf numFmtId="0" fontId="1" fillId="15" borderId="10" xfId="0" applyFont="1" applyFill="1" applyBorder="1" applyAlignment="1">
      <alignment horizontal="center" vertical="top" wrapText="1"/>
    </xf>
    <xf numFmtId="0" fontId="1" fillId="0" borderId="13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15" borderId="13" xfId="0" applyFont="1" applyFill="1" applyBorder="1" applyAlignment="1">
      <alignment horizontal="center" vertical="top" wrapText="1"/>
    </xf>
    <xf numFmtId="0" fontId="28" fillId="0" borderId="16" xfId="0" applyFont="1" applyBorder="1" applyAlignment="1">
      <alignment vertical="top" wrapText="1"/>
    </xf>
    <xf numFmtId="0" fontId="25" fillId="0" borderId="11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1" fontId="1" fillId="0" borderId="0" xfId="0" applyNumberFormat="1" applyFont="1" applyAlignment="1">
      <alignment/>
    </xf>
    <xf numFmtId="1" fontId="1" fillId="0" borderId="0" xfId="0" applyNumberFormat="1" applyFont="1" applyFill="1" applyAlignment="1">
      <alignment/>
    </xf>
    <xf numFmtId="0" fontId="26" fillId="0" borderId="15" xfId="0" applyFont="1" applyBorder="1" applyAlignment="1">
      <alignment vertical="top" wrapText="1"/>
    </xf>
    <xf numFmtId="0" fontId="1" fillId="0" borderId="11" xfId="0" applyFont="1" applyFill="1" applyBorder="1" applyAlignment="1">
      <alignment horizontal="center" vertical="top"/>
    </xf>
    <xf numFmtId="0" fontId="1" fillId="0" borderId="19" xfId="0" applyFont="1" applyBorder="1" applyAlignment="1">
      <alignment horizontal="center" vertical="top"/>
    </xf>
    <xf numFmtId="0" fontId="28" fillId="0" borderId="16" xfId="0" applyFont="1" applyBorder="1" applyAlignment="1">
      <alignment horizontal="left" vertical="top" wrapText="1" indent="1"/>
    </xf>
    <xf numFmtId="0" fontId="28" fillId="0" borderId="11" xfId="0" applyFont="1" applyBorder="1" applyAlignment="1">
      <alignment horizontal="left" vertical="top" wrapText="1" indent="1"/>
    </xf>
    <xf numFmtId="0" fontId="27" fillId="0" borderId="11" xfId="0" applyFont="1" applyFill="1" applyBorder="1" applyAlignment="1">
      <alignment vertical="top" wrapText="1"/>
    </xf>
    <xf numFmtId="0" fontId="27" fillId="0" borderId="11" xfId="0" applyFont="1" applyBorder="1" applyAlignment="1">
      <alignment vertical="top" wrapText="1"/>
    </xf>
    <xf numFmtId="0" fontId="27" fillId="0" borderId="13" xfId="0" applyFont="1" applyBorder="1" applyAlignment="1">
      <alignment vertical="top" wrapText="1"/>
    </xf>
    <xf numFmtId="0" fontId="27" fillId="0" borderId="14" xfId="0" applyFont="1" applyBorder="1" applyAlignment="1">
      <alignment vertical="top" wrapText="1"/>
    </xf>
    <xf numFmtId="0" fontId="27" fillId="0" borderId="12" xfId="0" applyFont="1" applyBorder="1" applyAlignment="1">
      <alignment vertical="top" wrapText="1"/>
    </xf>
    <xf numFmtId="0" fontId="26" fillId="0" borderId="12" xfId="0" applyFont="1" applyBorder="1" applyAlignment="1">
      <alignment vertical="top" wrapText="1"/>
    </xf>
    <xf numFmtId="0" fontId="27" fillId="0" borderId="13" xfId="0" applyFont="1" applyBorder="1" applyAlignment="1">
      <alignment horizontal="left" vertical="top" wrapText="1" indent="1"/>
    </xf>
    <xf numFmtId="0" fontId="27" fillId="0" borderId="12" xfId="0" applyFont="1" applyBorder="1" applyAlignment="1">
      <alignment horizontal="left" vertical="top" wrapText="1" indent="1"/>
    </xf>
    <xf numFmtId="0" fontId="27" fillId="0" borderId="16" xfId="0" applyFont="1" applyBorder="1" applyAlignment="1">
      <alignment horizontal="left" vertical="top" wrapText="1" indent="1"/>
    </xf>
    <xf numFmtId="0" fontId="27" fillId="0" borderId="11" xfId="0" applyFont="1" applyBorder="1" applyAlignment="1">
      <alignment horizontal="left" vertical="top" wrapText="1" indent="1"/>
    </xf>
    <xf numFmtId="0" fontId="26" fillId="0" borderId="16" xfId="0" applyFont="1" applyBorder="1" applyAlignment="1">
      <alignment horizontal="left" vertical="top" wrapText="1" indent="1"/>
    </xf>
    <xf numFmtId="0" fontId="26" fillId="0" borderId="13" xfId="0" applyFont="1" applyFill="1" applyBorder="1" applyAlignment="1">
      <alignment horizontal="left" vertical="top" wrapText="1"/>
    </xf>
    <xf numFmtId="0" fontId="30" fillId="0" borderId="13" xfId="0" applyFont="1" applyFill="1" applyBorder="1" applyAlignment="1">
      <alignment horizontal="left" vertical="top" wrapText="1"/>
    </xf>
    <xf numFmtId="0" fontId="30" fillId="0" borderId="10" xfId="0" applyFont="1" applyFill="1" applyBorder="1" applyAlignment="1">
      <alignment horizontal="left" vertical="top" wrapText="1"/>
    </xf>
    <xf numFmtId="0" fontId="14" fillId="0" borderId="10" xfId="0" applyFont="1" applyFill="1" applyBorder="1" applyAlignment="1">
      <alignment vertical="top" wrapText="1"/>
    </xf>
    <xf numFmtId="0" fontId="31" fillId="0" borderId="10" xfId="0" applyFont="1" applyFill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0" xfId="0" applyFont="1" applyFill="1" applyAlignment="1">
      <alignment horizontal="center" vertical="top" wrapText="1"/>
    </xf>
    <xf numFmtId="0" fontId="1" fillId="0" borderId="18" xfId="0" applyFont="1" applyFill="1" applyBorder="1" applyAlignment="1">
      <alignment horizontal="left" vertical="top" wrapText="1"/>
    </xf>
    <xf numFmtId="0" fontId="1" fillId="3" borderId="0" xfId="0" applyFont="1" applyFill="1" applyAlignment="1">
      <alignment horizontal="right" vertical="center"/>
    </xf>
    <xf numFmtId="0" fontId="1" fillId="3" borderId="0" xfId="0" applyFont="1" applyFill="1" applyAlignment="1">
      <alignment horizontal="center" vertical="center"/>
    </xf>
    <xf numFmtId="2" fontId="0" fillId="0" borderId="0" xfId="0" applyNumberFormat="1" applyAlignment="1">
      <alignment horizontal="center"/>
    </xf>
    <xf numFmtId="0" fontId="33" fillId="25" borderId="16" xfId="0" applyFont="1" applyFill="1" applyBorder="1" applyAlignment="1">
      <alignment vertical="top" wrapText="1"/>
    </xf>
    <xf numFmtId="0" fontId="1" fillId="25" borderId="0" xfId="0" applyFont="1" applyFill="1" applyAlignment="1">
      <alignment/>
    </xf>
    <xf numFmtId="0" fontId="5" fillId="25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15" xfId="0" applyFont="1" applyFill="1" applyBorder="1" applyAlignment="1">
      <alignment vertical="top" wrapText="1"/>
    </xf>
    <xf numFmtId="0" fontId="14" fillId="0" borderId="12" xfId="0" applyFont="1" applyFill="1" applyBorder="1" applyAlignment="1" quotePrefix="1">
      <alignment vertical="top" wrapText="1"/>
    </xf>
    <xf numFmtId="0" fontId="14" fillId="0" borderId="13" xfId="0" applyFont="1" applyFill="1" applyBorder="1" applyAlignment="1" quotePrefix="1">
      <alignment vertical="top" wrapText="1"/>
    </xf>
    <xf numFmtId="0" fontId="1" fillId="0" borderId="14" xfId="0" applyFont="1" applyFill="1" applyBorder="1" applyAlignment="1" quotePrefix="1">
      <alignment vertical="top" wrapText="1"/>
    </xf>
    <xf numFmtId="0" fontId="2" fillId="0" borderId="14" xfId="0" applyFont="1" applyFill="1" applyBorder="1" applyAlignment="1">
      <alignment vertical="top" wrapText="1"/>
    </xf>
    <xf numFmtId="0" fontId="1" fillId="0" borderId="14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left" vertical="top" wrapText="1"/>
    </xf>
    <xf numFmtId="0" fontId="14" fillId="0" borderId="22" xfId="0" applyFont="1" applyFill="1" applyBorder="1" applyAlignment="1">
      <alignment horizontal="left" vertical="top" wrapText="1"/>
    </xf>
    <xf numFmtId="0" fontId="36" fillId="0" borderId="14" xfId="0" applyFont="1" applyFill="1" applyBorder="1" applyAlignment="1" quotePrefix="1">
      <alignment vertical="top" wrapText="1"/>
    </xf>
    <xf numFmtId="0" fontId="36" fillId="0" borderId="14" xfId="0" applyFont="1" applyFill="1" applyBorder="1" applyAlignment="1">
      <alignment vertical="top" wrapText="1"/>
    </xf>
    <xf numFmtId="0" fontId="19" fillId="0" borderId="14" xfId="0" applyFont="1" applyFill="1" applyBorder="1" applyAlignment="1">
      <alignment vertical="top" wrapText="1"/>
    </xf>
    <xf numFmtId="0" fontId="19" fillId="0" borderId="22" xfId="0" applyFont="1" applyFill="1" applyBorder="1" applyAlignment="1">
      <alignment vertical="top" wrapText="1"/>
    </xf>
    <xf numFmtId="0" fontId="1" fillId="0" borderId="22" xfId="0" applyFont="1" applyFill="1" applyBorder="1" applyAlignment="1" quotePrefix="1">
      <alignment vertical="top" wrapText="1"/>
    </xf>
    <xf numFmtId="0" fontId="19" fillId="0" borderId="14" xfId="0" applyFont="1" applyFill="1" applyBorder="1" applyAlignment="1" quotePrefix="1">
      <alignment vertical="top" wrapText="1"/>
    </xf>
    <xf numFmtId="0" fontId="22" fillId="0" borderId="16" xfId="0" applyFont="1" applyFill="1" applyBorder="1" applyAlignment="1">
      <alignment vertical="top" wrapText="1"/>
    </xf>
    <xf numFmtId="0" fontId="6" fillId="0" borderId="19" xfId="0" applyFont="1" applyFill="1" applyBorder="1" applyAlignment="1">
      <alignment vertical="top" wrapText="1"/>
    </xf>
    <xf numFmtId="0" fontId="22" fillId="0" borderId="14" xfId="0" applyFont="1" applyFill="1" applyBorder="1" applyAlignment="1">
      <alignment vertical="top" wrapText="1"/>
    </xf>
    <xf numFmtId="0" fontId="6" fillId="0" borderId="16" xfId="0" applyFont="1" applyFill="1" applyBorder="1" applyAlignment="1">
      <alignment vertical="top" wrapText="1"/>
    </xf>
    <xf numFmtId="0" fontId="6" fillId="0" borderId="15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vertical="top" wrapText="1"/>
    </xf>
    <xf numFmtId="0" fontId="41" fillId="0" borderId="14" xfId="0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left" vertical="top" wrapText="1"/>
    </xf>
    <xf numFmtId="0" fontId="1" fillId="24" borderId="14" xfId="0" applyFont="1" applyFill="1" applyBorder="1" applyAlignment="1">
      <alignment vertical="top" wrapText="1"/>
    </xf>
    <xf numFmtId="0" fontId="6" fillId="0" borderId="26" xfId="0" applyFont="1" applyFill="1" applyBorder="1" applyAlignment="1">
      <alignment vertical="top" wrapText="1"/>
    </xf>
    <xf numFmtId="0" fontId="1" fillId="24" borderId="13" xfId="0" applyFont="1" applyFill="1" applyBorder="1" applyAlignment="1">
      <alignment vertical="top" wrapText="1"/>
    </xf>
    <xf numFmtId="0" fontId="6" fillId="24" borderId="19" xfId="0" applyFont="1" applyFill="1" applyBorder="1" applyAlignment="1">
      <alignment vertical="top" wrapText="1"/>
    </xf>
    <xf numFmtId="0" fontId="6" fillId="24" borderId="0" xfId="0" applyFont="1" applyFill="1" applyBorder="1" applyAlignment="1">
      <alignment vertical="top" wrapText="1"/>
    </xf>
    <xf numFmtId="0" fontId="6" fillId="0" borderId="22" xfId="0" applyFont="1" applyFill="1" applyBorder="1" applyAlignment="1">
      <alignment vertical="top" wrapText="1"/>
    </xf>
    <xf numFmtId="0" fontId="1" fillId="0" borderId="12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13" xfId="0" applyFont="1" applyFill="1" applyBorder="1" applyAlignment="1">
      <alignment horizontal="center" vertical="top" wrapText="1"/>
    </xf>
    <xf numFmtId="0" fontId="22" fillId="0" borderId="13" xfId="0" applyFont="1" applyFill="1" applyBorder="1" applyAlignment="1">
      <alignment vertical="top" wrapText="1"/>
    </xf>
    <xf numFmtId="0" fontId="6" fillId="0" borderId="24" xfId="0" applyFont="1" applyFill="1" applyBorder="1" applyAlignment="1">
      <alignment vertical="top" wrapText="1"/>
    </xf>
    <xf numFmtId="0" fontId="14" fillId="0" borderId="27" xfId="0" applyFont="1" applyFill="1" applyBorder="1" applyAlignment="1">
      <alignment vertical="top" wrapText="1"/>
    </xf>
    <xf numFmtId="0" fontId="14" fillId="0" borderId="11" xfId="0" applyFont="1" applyBorder="1" applyAlignment="1">
      <alignment vertical="top" wrapText="1"/>
    </xf>
    <xf numFmtId="0" fontId="5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3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/>
    </xf>
    <xf numFmtId="0" fontId="1" fillId="24" borderId="0" xfId="0" applyFont="1" applyFill="1" applyAlignment="1">
      <alignment/>
    </xf>
    <xf numFmtId="0" fontId="5" fillId="24" borderId="10" xfId="0" applyFont="1" applyFill="1" applyBorder="1" applyAlignment="1">
      <alignment horizontal="center" vertical="top" wrapText="1"/>
    </xf>
    <xf numFmtId="0" fontId="5" fillId="24" borderId="10" xfId="0" applyFont="1" applyFill="1" applyBorder="1" applyAlignment="1">
      <alignment horizontal="center" vertical="top" wrapText="1"/>
    </xf>
    <xf numFmtId="0" fontId="5" fillId="24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vertical="top" wrapText="1"/>
    </xf>
    <xf numFmtId="0" fontId="1" fillId="0" borderId="28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2" fontId="1" fillId="0" borderId="29" xfId="0" applyNumberFormat="1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205" fontId="1" fillId="0" borderId="29" xfId="0" applyNumberFormat="1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top"/>
    </xf>
    <xf numFmtId="0" fontId="1" fillId="0" borderId="29" xfId="0" applyFont="1" applyFill="1" applyBorder="1" applyAlignment="1">
      <alignment horizontal="center" vertical="top" wrapText="1"/>
    </xf>
    <xf numFmtId="0" fontId="1" fillId="0" borderId="30" xfId="0" applyFont="1" applyFill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/>
    </xf>
    <xf numFmtId="205" fontId="1" fillId="0" borderId="30" xfId="0" applyNumberFormat="1" applyFont="1" applyFill="1" applyBorder="1" applyAlignment="1">
      <alignment horizontal="center" vertical="top" wrapText="1"/>
    </xf>
    <xf numFmtId="205" fontId="1" fillId="0" borderId="31" xfId="0" applyNumberFormat="1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2" xfId="0" applyFont="1" applyFill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/>
    </xf>
    <xf numFmtId="0" fontId="1" fillId="0" borderId="29" xfId="0" applyFont="1" applyBorder="1" applyAlignment="1">
      <alignment vertical="top"/>
    </xf>
    <xf numFmtId="0" fontId="1" fillId="0" borderId="13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29" xfId="0" applyFont="1" applyBorder="1" applyAlignment="1">
      <alignment horizontal="center" vertical="top" wrapText="1"/>
    </xf>
    <xf numFmtId="0" fontId="1" fillId="0" borderId="31" xfId="0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top" wrapText="1"/>
    </xf>
    <xf numFmtId="0" fontId="1" fillId="0" borderId="12" xfId="0" applyFont="1" applyBorder="1" applyAlignment="1">
      <alignment vertical="top" wrapText="1"/>
    </xf>
    <xf numFmtId="0" fontId="1" fillId="0" borderId="30" xfId="0" applyFont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vertical="top" wrapText="1"/>
    </xf>
    <xf numFmtId="0" fontId="14" fillId="0" borderId="13" xfId="0" applyFont="1" applyFill="1" applyBorder="1" applyAlignment="1">
      <alignment vertical="top" wrapText="1"/>
    </xf>
    <xf numFmtId="0" fontId="14" fillId="0" borderId="14" xfId="0" applyFont="1" applyFill="1" applyBorder="1" applyAlignment="1">
      <alignment vertical="top" wrapText="1"/>
    </xf>
    <xf numFmtId="0" fontId="5" fillId="24" borderId="10" xfId="0" applyFont="1" applyFill="1" applyBorder="1" applyAlignment="1">
      <alignment horizontal="center" vertical="top" wrapText="1"/>
    </xf>
    <xf numFmtId="0" fontId="14" fillId="0" borderId="13" xfId="0" applyFont="1" applyBorder="1" applyAlignment="1">
      <alignment vertical="top" wrapText="1"/>
    </xf>
    <xf numFmtId="0" fontId="14" fillId="0" borderId="14" xfId="0" applyFont="1" applyBorder="1" applyAlignment="1">
      <alignment vertical="top" wrapText="1"/>
    </xf>
    <xf numFmtId="0" fontId="14" fillId="0" borderId="12" xfId="0" applyFont="1" applyBorder="1" applyAlignment="1">
      <alignment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vertical="top"/>
    </xf>
    <xf numFmtId="0" fontId="1" fillId="0" borderId="13" xfId="0" applyFont="1" applyFill="1" applyBorder="1" applyAlignment="1">
      <alignment horizontal="center" vertical="top"/>
    </xf>
    <xf numFmtId="0" fontId="1" fillId="0" borderId="14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3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14" fillId="0" borderId="14" xfId="0" applyFont="1" applyBorder="1" applyAlignment="1">
      <alignment vertical="top" wrapText="1"/>
    </xf>
    <xf numFmtId="0" fontId="14" fillId="0" borderId="14" xfId="0" applyFont="1" applyFill="1" applyBorder="1" applyAlignment="1">
      <alignment vertical="top" wrapText="1"/>
    </xf>
    <xf numFmtId="0" fontId="14" fillId="0" borderId="12" xfId="0" applyFont="1" applyFill="1" applyBorder="1" applyAlignment="1">
      <alignment vertical="top" wrapText="1"/>
    </xf>
    <xf numFmtId="0" fontId="14" fillId="0" borderId="13" xfId="0" applyFont="1" applyBorder="1" applyAlignment="1">
      <alignment vertical="top" wrapText="1"/>
    </xf>
    <xf numFmtId="0" fontId="25" fillId="0" borderId="11" xfId="0" applyFont="1" applyFill="1" applyBorder="1" applyAlignment="1">
      <alignment vertical="top" wrapText="1"/>
    </xf>
    <xf numFmtId="0" fontId="25" fillId="0" borderId="33" xfId="0" applyFont="1" applyBorder="1" applyAlignment="1">
      <alignment horizontal="left" vertical="top" wrapText="1"/>
    </xf>
    <xf numFmtId="0" fontId="1" fillId="0" borderId="29" xfId="0" applyFont="1" applyFill="1" applyBorder="1" applyAlignment="1">
      <alignment vertical="top"/>
    </xf>
    <xf numFmtId="0" fontId="1" fillId="0" borderId="0" xfId="0" applyFont="1" applyFill="1" applyAlignment="1">
      <alignment vertical="top"/>
    </xf>
    <xf numFmtId="2" fontId="1" fillId="0" borderId="14" xfId="0" applyNumberFormat="1" applyFont="1" applyFill="1" applyBorder="1" applyAlignment="1">
      <alignment horizontal="center" vertical="top" wrapText="1"/>
    </xf>
    <xf numFmtId="2" fontId="1" fillId="0" borderId="12" xfId="0" applyNumberFormat="1" applyFont="1" applyFill="1" applyBorder="1" applyAlignment="1">
      <alignment horizontal="center" vertical="top" wrapText="1"/>
    </xf>
    <xf numFmtId="0" fontId="14" fillId="0" borderId="13" xfId="0" applyFont="1" applyFill="1" applyBorder="1" applyAlignment="1">
      <alignment vertical="top" wrapText="1"/>
    </xf>
    <xf numFmtId="0" fontId="1" fillId="0" borderId="30" xfId="0" applyFont="1" applyFill="1" applyBorder="1" applyAlignment="1">
      <alignment vertical="top"/>
    </xf>
    <xf numFmtId="2" fontId="14" fillId="0" borderId="14" xfId="0" applyNumberFormat="1" applyFont="1" applyFill="1" applyBorder="1" applyAlignment="1">
      <alignment horizontal="center" vertical="top" wrapText="1"/>
    </xf>
    <xf numFmtId="0" fontId="1" fillId="0" borderId="34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35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justify" vertical="top" wrapText="1"/>
    </xf>
    <xf numFmtId="0" fontId="1" fillId="0" borderId="35" xfId="0" applyFont="1" applyBorder="1" applyAlignment="1">
      <alignment horizontal="justify" vertical="top" wrapText="1"/>
    </xf>
    <xf numFmtId="0" fontId="1" fillId="0" borderId="21" xfId="0" applyFont="1" applyBorder="1" applyAlignment="1">
      <alignment horizontal="justify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left" vertical="top" wrapText="1"/>
    </xf>
    <xf numFmtId="0" fontId="14" fillId="0" borderId="13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27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0" fontId="25" fillId="0" borderId="14" xfId="0" applyFont="1" applyFill="1" applyBorder="1" applyAlignment="1">
      <alignment vertical="top" wrapText="1"/>
    </xf>
    <xf numFmtId="2" fontId="1" fillId="0" borderId="31" xfId="0" applyNumberFormat="1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6" fillId="0" borderId="13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13" xfId="0" applyFont="1" applyFill="1" applyBorder="1" applyAlignment="1">
      <alignment horizontal="center" vertical="top"/>
    </xf>
    <xf numFmtId="0" fontId="1" fillId="0" borderId="14" xfId="0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13" xfId="0" applyFont="1" applyFill="1" applyBorder="1" applyAlignment="1">
      <alignment vertical="top" wrapText="1"/>
    </xf>
    <xf numFmtId="0" fontId="1" fillId="0" borderId="14" xfId="0" applyFont="1" applyFill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/>
    </xf>
    <xf numFmtId="0" fontId="1" fillId="0" borderId="13" xfId="0" applyFont="1" applyFill="1" applyBorder="1" applyAlignment="1">
      <alignment horizontal="left" vertical="top" wrapText="1"/>
    </xf>
    <xf numFmtId="0" fontId="1" fillId="0" borderId="14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13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8" fillId="24" borderId="0" xfId="0" applyFont="1" applyFill="1" applyAlignment="1">
      <alignment horizontal="left" vertical="top" wrapText="1"/>
    </xf>
    <xf numFmtId="0" fontId="0" fillId="24" borderId="0" xfId="0" applyFill="1" applyAlignment="1">
      <alignment horizontal="left" vertical="top" wrapText="1"/>
    </xf>
    <xf numFmtId="0" fontId="10" fillId="24" borderId="0" xfId="0" applyFont="1" applyFill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13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/>
    </xf>
    <xf numFmtId="0" fontId="1" fillId="0" borderId="14" xfId="0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top"/>
    </xf>
    <xf numFmtId="0" fontId="14" fillId="0" borderId="13" xfId="0" applyFont="1" applyFill="1" applyBorder="1" applyAlignment="1">
      <alignment vertical="top" wrapText="1"/>
    </xf>
    <xf numFmtId="0" fontId="14" fillId="0" borderId="14" xfId="0" applyFont="1" applyFill="1" applyBorder="1" applyAlignment="1">
      <alignment vertical="top" wrapText="1"/>
    </xf>
    <xf numFmtId="0" fontId="14" fillId="0" borderId="12" xfId="0" applyFont="1" applyFill="1" applyBorder="1" applyAlignment="1">
      <alignment vertical="top" wrapText="1"/>
    </xf>
    <xf numFmtId="0" fontId="1" fillId="0" borderId="13" xfId="0" applyFont="1" applyFill="1" applyBorder="1" applyAlignment="1">
      <alignment vertical="top" wrapText="1"/>
    </xf>
    <xf numFmtId="0" fontId="1" fillId="0" borderId="14" xfId="0" applyFont="1" applyFill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28" xfId="0" applyFont="1" applyBorder="1" applyAlignment="1">
      <alignment horizontal="center" vertical="top" wrapText="1"/>
    </xf>
    <xf numFmtId="0" fontId="1" fillId="0" borderId="31" xfId="0" applyFont="1" applyBorder="1" applyAlignment="1">
      <alignment horizontal="center" vertical="top" wrapText="1"/>
    </xf>
    <xf numFmtId="0" fontId="1" fillId="0" borderId="29" xfId="0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top" wrapText="1"/>
    </xf>
    <xf numFmtId="0" fontId="1" fillId="0" borderId="30" xfId="0" applyFont="1" applyBorder="1" applyAlignment="1">
      <alignment horizontal="center" vertical="top" wrapText="1"/>
    </xf>
    <xf numFmtId="0" fontId="1" fillId="0" borderId="28" xfId="0" applyFont="1" applyBorder="1" applyAlignment="1">
      <alignment vertical="top" wrapText="1"/>
    </xf>
    <xf numFmtId="0" fontId="1" fillId="0" borderId="31" xfId="0" applyFont="1" applyBorder="1" applyAlignment="1">
      <alignment vertical="top" wrapText="1"/>
    </xf>
    <xf numFmtId="0" fontId="1" fillId="0" borderId="29" xfId="0" applyFont="1" applyBorder="1" applyAlignment="1">
      <alignment vertical="top" wrapText="1"/>
    </xf>
    <xf numFmtId="0" fontId="1" fillId="0" borderId="32" xfId="0" applyFont="1" applyBorder="1" applyAlignment="1">
      <alignment vertical="top" wrapText="1"/>
    </xf>
    <xf numFmtId="0" fontId="1" fillId="0" borderId="30" xfId="0" applyFont="1" applyBorder="1" applyAlignment="1">
      <alignment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28" xfId="0" applyFont="1" applyFill="1" applyBorder="1" applyAlignment="1">
      <alignment horizontal="center" vertical="top" wrapText="1"/>
    </xf>
    <xf numFmtId="0" fontId="1" fillId="0" borderId="28" xfId="0" applyFont="1" applyFill="1" applyBorder="1" applyAlignment="1">
      <alignment vertical="top" wrapText="1"/>
    </xf>
    <xf numFmtId="0" fontId="1" fillId="0" borderId="14" xfId="0" applyFont="1" applyFill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14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9" fillId="0" borderId="13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left" vertical="top" wrapText="1"/>
    </xf>
    <xf numFmtId="0" fontId="5" fillId="0" borderId="13" xfId="0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0" fontId="18" fillId="0" borderId="13" xfId="0" applyFont="1" applyFill="1" applyBorder="1" applyAlignment="1">
      <alignment horizontal="center" vertical="top" wrapText="1"/>
    </xf>
    <xf numFmtId="0" fontId="18" fillId="0" borderId="14" xfId="0" applyFont="1" applyFill="1" applyBorder="1" applyAlignment="1">
      <alignment horizontal="center" vertical="top" wrapText="1"/>
    </xf>
    <xf numFmtId="0" fontId="18" fillId="0" borderId="12" xfId="0" applyFont="1" applyFill="1" applyBorder="1" applyAlignment="1">
      <alignment horizontal="center" vertical="top" wrapText="1"/>
    </xf>
    <xf numFmtId="0" fontId="18" fillId="0" borderId="19" xfId="0" applyFont="1" applyFill="1" applyBorder="1" applyAlignment="1">
      <alignment horizontal="center" vertical="top" wrapText="1"/>
    </xf>
    <xf numFmtId="0" fontId="18" fillId="0" borderId="25" xfId="0" applyFont="1" applyFill="1" applyBorder="1" applyAlignment="1">
      <alignment horizontal="center" vertical="top" wrapText="1"/>
    </xf>
    <xf numFmtId="0" fontId="18" fillId="0" borderId="15" xfId="0" applyFont="1" applyFill="1" applyBorder="1" applyAlignment="1">
      <alignment horizontal="center" vertical="top" wrapText="1"/>
    </xf>
    <xf numFmtId="0" fontId="18" fillId="0" borderId="24" xfId="0" applyFont="1" applyFill="1" applyBorder="1" applyAlignment="1">
      <alignment horizontal="center" vertical="top" wrapText="1"/>
    </xf>
    <xf numFmtId="0" fontId="18" fillId="0" borderId="26" xfId="0" applyFont="1" applyFill="1" applyBorder="1" applyAlignment="1">
      <alignment horizontal="center" vertical="top" wrapText="1"/>
    </xf>
    <xf numFmtId="0" fontId="18" fillId="0" borderId="11" xfId="0" applyFont="1" applyFill="1" applyBorder="1" applyAlignment="1">
      <alignment horizontal="center" vertical="top" wrapText="1"/>
    </xf>
    <xf numFmtId="0" fontId="14" fillId="25" borderId="13" xfId="0" applyFont="1" applyFill="1" applyBorder="1" applyAlignment="1">
      <alignment horizontal="center" vertical="top" wrapText="1"/>
    </xf>
    <xf numFmtId="0" fontId="14" fillId="25" borderId="10" xfId="0" applyFont="1" applyFill="1" applyBorder="1" applyAlignment="1">
      <alignment horizontal="center" vertical="top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37"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</font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indexed="41"/>
        </patternFill>
      </fill>
    </dxf>
    <dxf>
      <fill>
        <patternFill>
          <bgColor indexed="13"/>
        </patternFill>
      </fill>
    </dxf>
    <dxf>
      <font>
        <b/>
        <i val="0"/>
      </font>
      <fill>
        <patternFill>
          <bgColor indexed="13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</font>
      <fill>
        <patternFill>
          <bgColor indexed="13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</font>
      <fill>
        <patternFill patternType="none">
          <bgColor indexed="65"/>
        </patternFill>
      </fill>
    </dxf>
    <dxf>
      <fill>
        <patternFill>
          <bgColor indexed="17"/>
        </patternFill>
      </fill>
    </dxf>
    <dxf>
      <fill>
        <patternFill>
          <bgColor indexed="10"/>
        </patternFill>
      </fill>
    </dxf>
    <dxf>
      <font>
        <b/>
        <i val="0"/>
      </font>
      <fill>
        <patternFill>
          <bgColor indexed="13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 patternType="none">
          <bgColor indexed="65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</font>
      <fill>
        <patternFill>
          <bgColor indexed="13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indexed="17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ร้อยละของผ่านเกณฑ์คุณภาพการบริหารจัดการภาครัฐระดับพื้นฐาน</a:t>
            </a:r>
          </a:p>
        </c:rich>
      </c:tx>
      <c:layout>
        <c:manualLayout>
          <c:xMode val="factor"/>
          <c:yMode val="factor"/>
          <c:x val="0.03075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80"/>
      <c:rAngAx val="1"/>
    </c:view3D>
    <c:plotArea>
      <c:layout>
        <c:manualLayout>
          <c:xMode val="edge"/>
          <c:yMode val="edge"/>
          <c:x val="0.01275"/>
          <c:y val="0.14025"/>
          <c:w val="0.97425"/>
          <c:h val="0.83425"/>
        </c:manualLayout>
      </c:layout>
      <c:bar3DChart>
        <c:barDir val="col"/>
        <c:grouping val="clustered"/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</a:p>
              </c:txPr>
              <c:numFmt formatCode="#,##0;-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</a:p>
              </c:txPr>
              <c:numFmt formatCode="#,##0;-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</a:p>
              </c:txPr>
              <c:numFmt formatCode="#,##0;-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</a:p>
              </c:txPr>
              <c:numFmt formatCode="#,##0;-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</a:p>
              </c:txPr>
              <c:numFmt formatCode="#,##0;-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</a:p>
              </c:txPr>
              <c:numFmt formatCode="#,##0;-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</a:p>
              </c:txPr>
              <c:numFmt formatCode="#,##0;-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;-#,##0" sourceLinked="0"/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'[1]กราฟกรม'!$B$2:$B$8</c:f>
              <c:numCache>
                <c:ptCount val="7"/>
                <c:pt idx="0">
                  <c:v>90.35714285714285</c:v>
                </c:pt>
                <c:pt idx="1">
                  <c:v>81.07142857142858</c:v>
                </c:pt>
                <c:pt idx="2">
                  <c:v>88.50000000000001</c:v>
                </c:pt>
                <c:pt idx="3">
                  <c:v>75.71428571428571</c:v>
                </c:pt>
                <c:pt idx="4">
                  <c:v>71</c:v>
                </c:pt>
                <c:pt idx="5">
                  <c:v>70</c:v>
                </c:pt>
                <c:pt idx="6">
                  <c:v>90.6</c:v>
                </c:pt>
              </c:numCache>
            </c:numRef>
          </c:val>
          <c:shape val="cylinder"/>
        </c:ser>
        <c:shape val="box"/>
        <c:axId val="59714386"/>
        <c:axId val="558563"/>
      </c:bar3DChart>
      <c:catAx>
        <c:axId val="597143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</a:rPr>
                  <a:t>หมวด</a:t>
                </a:r>
              </a:p>
            </c:rich>
          </c:tx>
          <c:layout>
            <c:manualLayout>
              <c:xMode val="factor"/>
              <c:yMode val="factor"/>
              <c:x val="0.001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</a:p>
        </c:txPr>
        <c:crossAx val="558563"/>
        <c:crosses val="autoZero"/>
        <c:auto val="1"/>
        <c:lblOffset val="100"/>
        <c:tickLblSkip val="1"/>
        <c:noMultiLvlLbl val="0"/>
      </c:catAx>
      <c:valAx>
        <c:axId val="558563"/>
        <c:scaling>
          <c:orientation val="minMax"/>
          <c:max val="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</a:rPr>
                  <a:t>ร้อยละ</a:t>
                </a:r>
              </a:p>
            </c:rich>
          </c:tx>
          <c:layout>
            <c:manualLayout>
              <c:xMode val="factor"/>
              <c:yMode val="factor"/>
              <c:x val="0.0205"/>
              <c:y val="-0.36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;-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</a:p>
        </c:txPr>
        <c:crossAx val="59714386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99CC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99CC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ร้อยละของผ่านเกณฑ์คุณภาพการบริหารจัดการภาครัฐระดับพื้นฐาน</a:t>
            </a:r>
          </a:p>
        </c:rich>
      </c:tx>
      <c:layout>
        <c:manualLayout>
          <c:xMode val="factor"/>
          <c:yMode val="factor"/>
          <c:x val="0.0405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80"/>
      <c:rAngAx val="1"/>
    </c:view3D>
    <c:plotArea>
      <c:layout>
        <c:manualLayout>
          <c:xMode val="edge"/>
          <c:yMode val="edge"/>
          <c:x val="0.011"/>
          <c:y val="0.124"/>
          <c:w val="0.97825"/>
          <c:h val="0.8545"/>
        </c:manualLayout>
      </c:layout>
      <c:bar3DChart>
        <c:barDir val="col"/>
        <c:grouping val="clustered"/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</a:p>
              </c:txPr>
              <c:numFmt formatCode="#,##0;-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</a:p>
              </c:txPr>
              <c:numFmt formatCode="#,##0;-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</a:p>
              </c:txPr>
              <c:numFmt formatCode="#,##0;-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</a:p>
              </c:txPr>
              <c:numFmt formatCode="#,##0;-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</a:p>
              </c:txPr>
              <c:numFmt formatCode="#,##0;-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</a:p>
              </c:txPr>
              <c:numFmt formatCode="#,##0;-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</a:p>
              </c:txPr>
              <c:numFmt formatCode="#,##0;-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;-#,##0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กราฟกรม!$B$2:$B$8</c:f>
              <c:numCache/>
            </c:numRef>
          </c:val>
          <c:shape val="cylinder"/>
        </c:ser>
        <c:shape val="box"/>
        <c:axId val="5027068"/>
        <c:axId val="45243613"/>
      </c:bar3DChart>
      <c:catAx>
        <c:axId val="50270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หมวด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</a:p>
        </c:txPr>
        <c:crossAx val="45243613"/>
        <c:crosses val="autoZero"/>
        <c:auto val="1"/>
        <c:lblOffset val="100"/>
        <c:tickLblSkip val="1"/>
        <c:noMultiLvlLbl val="0"/>
      </c:catAx>
      <c:valAx>
        <c:axId val="45243613"/>
        <c:scaling>
          <c:orientation val="minMax"/>
          <c:max val="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ร้อยละ</a:t>
                </a:r>
              </a:p>
            </c:rich>
          </c:tx>
          <c:layout>
            <c:manualLayout>
              <c:xMode val="factor"/>
              <c:yMode val="factor"/>
              <c:x val="0.01975"/>
              <c:y val="-0.36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;-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</a:p>
        </c:txPr>
        <c:crossAx val="5027068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99CC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99CC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ระดับคะแนนรายหัวข้อของการผ่านเกณฑ์ฯ ระดับพื้นฐาน</a:t>
            </a:r>
          </a:p>
        </c:rich>
      </c:tx>
      <c:layout>
        <c:manualLayout>
          <c:xMode val="factor"/>
          <c:yMode val="factor"/>
          <c:x val="-0.01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"/>
          <c:y val="0.12375"/>
          <c:w val="0.89875"/>
          <c:h val="0.774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993366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กราฟกรม!$C$2:$C$14</c:f>
              <c:strCache/>
            </c:strRef>
          </c:cat>
          <c:val>
            <c:numRef>
              <c:f>กราฟกรม!$E$2:$E$14</c:f>
              <c:numCache/>
            </c:numRef>
          </c:val>
          <c:smooth val="0"/>
        </c:ser>
        <c:marker val="1"/>
        <c:axId val="4539334"/>
        <c:axId val="40854007"/>
      </c:lineChart>
      <c:catAx>
        <c:axId val="45393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หัวข้อ</a:t>
                </a:r>
              </a:p>
            </c:rich>
          </c:tx>
          <c:layout>
            <c:manualLayout>
              <c:xMode val="factor"/>
              <c:yMode val="factor"/>
              <c:x val="-0.02625"/>
              <c:y val="0.12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</a:p>
        </c:txPr>
        <c:crossAx val="40854007"/>
        <c:crosses val="autoZero"/>
        <c:auto val="1"/>
        <c:lblOffset val="100"/>
        <c:tickLblSkip val="1"/>
        <c:noMultiLvlLbl val="0"/>
      </c:catAx>
      <c:valAx>
        <c:axId val="40854007"/>
        <c:scaling>
          <c:orientation val="minMax"/>
          <c:max val="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คะแนน</a:t>
                </a:r>
              </a:p>
            </c:rich>
          </c:tx>
          <c:layout>
            <c:manualLayout>
              <c:xMode val="factor"/>
              <c:yMode val="factor"/>
              <c:x val="0.0035"/>
              <c:y val="0.14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</a:p>
        </c:txPr>
        <c:crossAx val="453933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5.png" /><Relationship Id="rId4" Type="http://schemas.openxmlformats.org/officeDocument/2006/relationships/image" Target="../media/image3.png" /><Relationship Id="rId5" Type="http://schemas.openxmlformats.org/officeDocument/2006/relationships/image" Target="../media/image4.emf" /><Relationship Id="rId6" Type="http://schemas.openxmlformats.org/officeDocument/2006/relationships/chart" Target="/xl/charts/chart1.xml" /><Relationship Id="rId7" Type="http://schemas.openxmlformats.org/officeDocument/2006/relationships/image" Target="../media/image6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213</xdr:row>
      <xdr:rowOff>19050</xdr:rowOff>
    </xdr:from>
    <xdr:to>
      <xdr:col>4</xdr:col>
      <xdr:colOff>38100</xdr:colOff>
      <xdr:row>221</xdr:row>
      <xdr:rowOff>104775</xdr:rowOff>
    </xdr:to>
    <xdr:sp>
      <xdr:nvSpPr>
        <xdr:cNvPr id="1" name="Rectangle 31"/>
        <xdr:cNvSpPr>
          <a:spLocks/>
        </xdr:cNvSpPr>
      </xdr:nvSpPr>
      <xdr:spPr>
        <a:xfrm>
          <a:off x="1638300" y="40824150"/>
          <a:ext cx="7677150" cy="173355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100" b="1" i="0" u="sng" baseline="0">
              <a:solidFill>
                <a:srgbClr val="000000"/>
              </a:solidFill>
              <a:latin typeface="Tahoma"/>
              <a:ea typeface="Tahoma"/>
              <a:cs typeface="Tahoma"/>
            </a:rPr>
            <a:t>หมายเหตุ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 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1. 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ผลการประเมินในหมวดที่ไม่ได้เลือกดำเนินการในปีงบประมาณ พ.ศ. 2553 ขอให้ประเมินตามผลการดำเนินการตามจริง เพื่อประโยชน์ต่อส่วนราชการเอง ซึ่งคะแนนการประเมินจะไม่มีผลต่อค่าคะแนน 11.3.2 แต่อย่างใด
2. เอกสารที่ต้องส่งมอบในรอบ 12 เดือน ได้แก่ แบบฟอร์ม 1 - 5 และโปรแกรมประมวลผล ในรูปแบบ file Excel ไม่ต้องprint ส่ง</a:t>
          </a:r>
        </a:p>
      </xdr:txBody>
    </xdr:sp>
    <xdr:clientData/>
  </xdr:twoCellAnchor>
  <xdr:twoCellAnchor editAs="oneCell">
    <xdr:from>
      <xdr:col>2</xdr:col>
      <xdr:colOff>28575</xdr:colOff>
      <xdr:row>19</xdr:row>
      <xdr:rowOff>95250</xdr:rowOff>
    </xdr:from>
    <xdr:to>
      <xdr:col>2</xdr:col>
      <xdr:colOff>6219825</xdr:colOff>
      <xdr:row>20</xdr:row>
      <xdr:rowOff>171450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rcRect l="10311" t="91999" r="49063" b="5000"/>
        <a:stretch>
          <a:fillRect/>
        </a:stretch>
      </xdr:blipFill>
      <xdr:spPr>
        <a:xfrm>
          <a:off x="1562100" y="5734050"/>
          <a:ext cx="6191250" cy="2571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1371600</xdr:colOff>
      <xdr:row>80</xdr:row>
      <xdr:rowOff>0</xdr:rowOff>
    </xdr:from>
    <xdr:to>
      <xdr:col>2</xdr:col>
      <xdr:colOff>4695825</xdr:colOff>
      <xdr:row>100</xdr:row>
      <xdr:rowOff>104775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rcRect l="50625" t="26222" r="27561" b="23333"/>
        <a:stretch>
          <a:fillRect/>
        </a:stretch>
      </xdr:blipFill>
      <xdr:spPr>
        <a:xfrm>
          <a:off x="2905125" y="16135350"/>
          <a:ext cx="3324225" cy="43148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647700</xdr:colOff>
      <xdr:row>24</xdr:row>
      <xdr:rowOff>47625</xdr:rowOff>
    </xdr:from>
    <xdr:to>
      <xdr:col>3</xdr:col>
      <xdr:colOff>352425</xdr:colOff>
      <xdr:row>50</xdr:row>
      <xdr:rowOff>95250</xdr:rowOff>
    </xdr:to>
    <xdr:grpSp>
      <xdr:nvGrpSpPr>
        <xdr:cNvPr id="4" name="Group 21"/>
        <xdr:cNvGrpSpPr>
          <a:grpSpLocks/>
        </xdr:cNvGrpSpPr>
      </xdr:nvGrpSpPr>
      <xdr:grpSpPr>
        <a:xfrm>
          <a:off x="1333500" y="6591300"/>
          <a:ext cx="7610475" cy="3848100"/>
          <a:chOff x="140" y="572"/>
          <a:chExt cx="799" cy="404"/>
        </a:xfrm>
        <a:solidFill>
          <a:srgbClr val="FFFFFF"/>
        </a:solidFill>
      </xdr:grpSpPr>
      <xdr:pic>
        <xdr:nvPicPr>
          <xdr:cNvPr id="5" name="Picture 19"/>
          <xdr:cNvPicPr preferRelativeResize="1">
            <a:picLocks noChangeAspect="1"/>
          </xdr:cNvPicPr>
        </xdr:nvPicPr>
        <xdr:blipFill>
          <a:blip r:embed="rId3"/>
          <a:srcRect t="21875" r="-390" b="10417"/>
          <a:stretch>
            <a:fillRect/>
          </a:stretch>
        </xdr:blipFill>
        <xdr:spPr>
          <a:xfrm>
            <a:off x="140" y="572"/>
            <a:ext cx="799" cy="404"/>
          </a:xfrm>
          <a:prstGeom prst="rect">
            <a:avLst/>
          </a:prstGeom>
          <a:noFill/>
          <a:ln w="1" cmpd="sng">
            <a:noFill/>
          </a:ln>
        </xdr:spPr>
      </xdr:pic>
      <xdr:sp>
        <xdr:nvSpPr>
          <xdr:cNvPr id="6" name="Oval 20"/>
          <xdr:cNvSpPr>
            <a:spLocks/>
          </xdr:cNvSpPr>
        </xdr:nvSpPr>
        <xdr:spPr>
          <a:xfrm rot="785082">
            <a:off x="601" y="581"/>
            <a:ext cx="273" cy="317"/>
          </a:xfrm>
          <a:prstGeom prst="ellipse">
            <a:avLst/>
          </a:prstGeom>
          <a:noFill/>
          <a:ln w="2857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</xdr:grpSp>
    <xdr:clientData/>
  </xdr:twoCellAnchor>
  <xdr:twoCellAnchor editAs="oneCell">
    <xdr:from>
      <xdr:col>1</xdr:col>
      <xdr:colOff>676275</xdr:colOff>
      <xdr:row>54</xdr:row>
      <xdr:rowOff>19050</xdr:rowOff>
    </xdr:from>
    <xdr:to>
      <xdr:col>3</xdr:col>
      <xdr:colOff>104775</xdr:colOff>
      <xdr:row>73</xdr:row>
      <xdr:rowOff>66675</xdr:rowOff>
    </xdr:to>
    <xdr:pic>
      <xdr:nvPicPr>
        <xdr:cNvPr id="7" name="Picture 23"/>
        <xdr:cNvPicPr preferRelativeResize="1">
          <a:picLocks noChangeAspect="1"/>
        </xdr:cNvPicPr>
      </xdr:nvPicPr>
      <xdr:blipFill>
        <a:blip r:embed="rId4"/>
        <a:srcRect l="2929" t="25260" r="7031" b="17707"/>
        <a:stretch>
          <a:fillRect/>
        </a:stretch>
      </xdr:blipFill>
      <xdr:spPr>
        <a:xfrm>
          <a:off x="1362075" y="11449050"/>
          <a:ext cx="7334250" cy="34861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2</xdr:col>
      <xdr:colOff>4524375</xdr:colOff>
      <xdr:row>57</xdr:row>
      <xdr:rowOff>38100</xdr:rowOff>
    </xdr:from>
    <xdr:to>
      <xdr:col>2</xdr:col>
      <xdr:colOff>5200650</xdr:colOff>
      <xdr:row>58</xdr:row>
      <xdr:rowOff>104775</xdr:rowOff>
    </xdr:to>
    <xdr:sp>
      <xdr:nvSpPr>
        <xdr:cNvPr id="8" name="Curved Connector 8"/>
        <xdr:cNvSpPr>
          <a:spLocks/>
        </xdr:cNvSpPr>
      </xdr:nvSpPr>
      <xdr:spPr>
        <a:xfrm flipV="1">
          <a:off x="6057900" y="12011025"/>
          <a:ext cx="685800" cy="247650"/>
        </a:xfrm>
        <a:prstGeom prst="curvedConnector3">
          <a:avLst>
            <a:gd name="adj" fmla="val 0"/>
          </a:avLst>
        </a:prstGeom>
        <a:noFill/>
        <a:ln w="3810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4562475</xdr:colOff>
      <xdr:row>65</xdr:row>
      <xdr:rowOff>142875</xdr:rowOff>
    </xdr:from>
    <xdr:to>
      <xdr:col>2</xdr:col>
      <xdr:colOff>5257800</xdr:colOff>
      <xdr:row>65</xdr:row>
      <xdr:rowOff>152400</xdr:rowOff>
    </xdr:to>
    <xdr:sp>
      <xdr:nvSpPr>
        <xdr:cNvPr id="9" name="Line 27"/>
        <xdr:cNvSpPr>
          <a:spLocks/>
        </xdr:cNvSpPr>
      </xdr:nvSpPr>
      <xdr:spPr>
        <a:xfrm>
          <a:off x="6096000" y="13563600"/>
          <a:ext cx="695325" cy="9525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 editAs="oneCell">
    <xdr:from>
      <xdr:col>2</xdr:col>
      <xdr:colOff>1466850</xdr:colOff>
      <xdr:row>112</xdr:row>
      <xdr:rowOff>104775</xdr:rowOff>
    </xdr:from>
    <xdr:to>
      <xdr:col>2</xdr:col>
      <xdr:colOff>4629150</xdr:colOff>
      <xdr:row>130</xdr:row>
      <xdr:rowOff>171450</xdr:rowOff>
    </xdr:to>
    <xdr:pic>
      <xdr:nvPicPr>
        <xdr:cNvPr id="10" name="Picture 2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000375" y="22621875"/>
          <a:ext cx="3162300" cy="3324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165</xdr:row>
      <xdr:rowOff>0</xdr:rowOff>
    </xdr:from>
    <xdr:to>
      <xdr:col>3</xdr:col>
      <xdr:colOff>438150</xdr:colOff>
      <xdr:row>186</xdr:row>
      <xdr:rowOff>57150</xdr:rowOff>
    </xdr:to>
    <xdr:graphicFrame>
      <xdr:nvGraphicFramePr>
        <xdr:cNvPr id="11" name="Chart 33"/>
        <xdr:cNvGraphicFramePr/>
      </xdr:nvGraphicFramePr>
      <xdr:xfrm>
        <a:off x="1533525" y="32118300"/>
        <a:ext cx="7496175" cy="38576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</xdr:col>
      <xdr:colOff>142875</xdr:colOff>
      <xdr:row>137</xdr:row>
      <xdr:rowOff>9525</xdr:rowOff>
    </xdr:from>
    <xdr:to>
      <xdr:col>2</xdr:col>
      <xdr:colOff>6715125</xdr:colOff>
      <xdr:row>147</xdr:row>
      <xdr:rowOff>47625</xdr:rowOff>
    </xdr:to>
    <xdr:grpSp>
      <xdr:nvGrpSpPr>
        <xdr:cNvPr id="12" name="Group 41"/>
        <xdr:cNvGrpSpPr>
          <a:grpSpLocks/>
        </xdr:cNvGrpSpPr>
      </xdr:nvGrpSpPr>
      <xdr:grpSpPr>
        <a:xfrm>
          <a:off x="1676400" y="27051000"/>
          <a:ext cx="6572250" cy="1847850"/>
          <a:chOff x="521" y="1914"/>
          <a:chExt cx="5240" cy="597"/>
        </a:xfrm>
        <a:solidFill>
          <a:srgbClr val="FFFFFF"/>
        </a:solidFill>
      </xdr:grpSpPr>
      <xdr:sp>
        <xdr:nvSpPr>
          <xdr:cNvPr id="13" name="Rectangle 42"/>
          <xdr:cNvSpPr>
            <a:spLocks/>
          </xdr:cNvSpPr>
        </xdr:nvSpPr>
        <xdr:spPr>
          <a:xfrm>
            <a:off x="5360" y="2242"/>
            <a:ext cx="401" cy="26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100</a:t>
            </a:r>
            <a:r>
              <a:rPr lang="en-US" cap="none" sz="28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
</a:t>
            </a:r>
          </a:p>
        </xdr:txBody>
      </xdr:sp>
      <xdr:sp>
        <xdr:nvSpPr>
          <xdr:cNvPr id="14" name="Rectangle 43"/>
          <xdr:cNvSpPr>
            <a:spLocks/>
          </xdr:cNvSpPr>
        </xdr:nvSpPr>
        <xdr:spPr>
          <a:xfrm>
            <a:off x="4955" y="2242"/>
            <a:ext cx="405" cy="26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90</a:t>
            </a:r>
            <a:r>
              <a:rPr lang="en-US" cap="none" sz="28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
</a:t>
            </a:r>
          </a:p>
        </xdr:txBody>
      </xdr:sp>
      <xdr:sp>
        <xdr:nvSpPr>
          <xdr:cNvPr id="15" name="Rectangle 44"/>
          <xdr:cNvSpPr>
            <a:spLocks/>
          </xdr:cNvSpPr>
        </xdr:nvSpPr>
        <xdr:spPr>
          <a:xfrm>
            <a:off x="4551" y="2242"/>
            <a:ext cx="405" cy="26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80</a:t>
            </a:r>
            <a:r>
              <a:rPr lang="en-US" cap="none" sz="28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
</a:t>
            </a:r>
          </a:p>
        </xdr:txBody>
      </xdr:sp>
      <xdr:sp>
        <xdr:nvSpPr>
          <xdr:cNvPr id="16" name="Rectangle 45"/>
          <xdr:cNvSpPr>
            <a:spLocks/>
          </xdr:cNvSpPr>
        </xdr:nvSpPr>
        <xdr:spPr>
          <a:xfrm>
            <a:off x="4146" y="2242"/>
            <a:ext cx="403" cy="26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70</a:t>
            </a:r>
            <a:r>
              <a:rPr lang="en-US" cap="none" sz="28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
</a:t>
            </a:r>
          </a:p>
        </xdr:txBody>
      </xdr:sp>
      <xdr:sp>
        <xdr:nvSpPr>
          <xdr:cNvPr id="17" name="Rectangle 46"/>
          <xdr:cNvSpPr>
            <a:spLocks/>
          </xdr:cNvSpPr>
        </xdr:nvSpPr>
        <xdr:spPr>
          <a:xfrm>
            <a:off x="3741" y="2242"/>
            <a:ext cx="405" cy="26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60</a:t>
            </a:r>
            <a:r>
              <a:rPr lang="en-US" cap="none" sz="28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
</a:t>
            </a:r>
          </a:p>
        </xdr:txBody>
      </xdr:sp>
      <xdr:sp>
        <xdr:nvSpPr>
          <xdr:cNvPr id="18" name="Rectangle 47"/>
          <xdr:cNvSpPr>
            <a:spLocks/>
          </xdr:cNvSpPr>
        </xdr:nvSpPr>
        <xdr:spPr>
          <a:xfrm>
            <a:off x="3068" y="2242"/>
            <a:ext cx="675" cy="26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4</a:t>
            </a:r>
            <a:r>
              <a:rPr lang="en-US" cap="none" sz="28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
</a:t>
            </a:r>
          </a:p>
        </xdr:txBody>
      </xdr:sp>
      <xdr:sp>
        <xdr:nvSpPr>
          <xdr:cNvPr id="19" name="Rectangle 48"/>
          <xdr:cNvSpPr>
            <a:spLocks/>
          </xdr:cNvSpPr>
        </xdr:nvSpPr>
        <xdr:spPr>
          <a:xfrm>
            <a:off x="521" y="2242"/>
            <a:ext cx="2547" cy="26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ร้อยละของการผ่านเกณฑ์คุณภาพการบริหารจัดการภาครัฐระดับพื้นฐาน </a:t>
            </a:r>
            <a:r>
              <a:rPr lang="en-US" cap="none" sz="28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
</a:t>
            </a:r>
          </a:p>
        </xdr:txBody>
      </xdr:sp>
      <xdr:sp>
        <xdr:nvSpPr>
          <xdr:cNvPr id="20" name="Rectangle 49"/>
          <xdr:cNvSpPr>
            <a:spLocks/>
          </xdr:cNvSpPr>
        </xdr:nvSpPr>
        <xdr:spPr>
          <a:xfrm>
            <a:off x="5360" y="2078"/>
            <a:ext cx="401" cy="164"/>
          </a:xfrm>
          <a:prstGeom prst="rect">
            <a:avLst/>
          </a:prstGeom>
          <a:solidFill>
            <a:srgbClr val="F3F3F3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5</a:t>
            </a:r>
            <a:r>
              <a:rPr lang="en-US" cap="none" sz="28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
</a:t>
            </a:r>
          </a:p>
        </xdr:txBody>
      </xdr:sp>
      <xdr:sp>
        <xdr:nvSpPr>
          <xdr:cNvPr id="21" name="Rectangle 50"/>
          <xdr:cNvSpPr>
            <a:spLocks/>
          </xdr:cNvSpPr>
        </xdr:nvSpPr>
        <xdr:spPr>
          <a:xfrm>
            <a:off x="4955" y="2078"/>
            <a:ext cx="405" cy="164"/>
          </a:xfrm>
          <a:prstGeom prst="rect">
            <a:avLst/>
          </a:prstGeom>
          <a:solidFill>
            <a:srgbClr val="F3F3F3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4</a:t>
            </a:r>
            <a:r>
              <a:rPr lang="en-US" cap="none" sz="28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
</a:t>
            </a:r>
          </a:p>
        </xdr:txBody>
      </xdr:sp>
      <xdr:sp>
        <xdr:nvSpPr>
          <xdr:cNvPr id="22" name="Rectangle 51"/>
          <xdr:cNvSpPr>
            <a:spLocks/>
          </xdr:cNvSpPr>
        </xdr:nvSpPr>
        <xdr:spPr>
          <a:xfrm>
            <a:off x="4551" y="2078"/>
            <a:ext cx="405" cy="164"/>
          </a:xfrm>
          <a:prstGeom prst="rect">
            <a:avLst/>
          </a:prstGeom>
          <a:solidFill>
            <a:srgbClr val="F3F3F3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3</a:t>
            </a:r>
            <a:r>
              <a:rPr lang="en-US" cap="none" sz="28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
</a:t>
            </a:r>
          </a:p>
        </xdr:txBody>
      </xdr:sp>
      <xdr:sp>
        <xdr:nvSpPr>
          <xdr:cNvPr id="23" name="Rectangle 52"/>
          <xdr:cNvSpPr>
            <a:spLocks/>
          </xdr:cNvSpPr>
        </xdr:nvSpPr>
        <xdr:spPr>
          <a:xfrm>
            <a:off x="4146" y="2078"/>
            <a:ext cx="403" cy="164"/>
          </a:xfrm>
          <a:prstGeom prst="rect">
            <a:avLst/>
          </a:prstGeom>
          <a:solidFill>
            <a:srgbClr val="F3F3F3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2</a:t>
            </a:r>
            <a:r>
              <a:rPr lang="en-US" cap="none" sz="28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
</a:t>
            </a:r>
          </a:p>
        </xdr:txBody>
      </xdr:sp>
      <xdr:sp>
        <xdr:nvSpPr>
          <xdr:cNvPr id="24" name="Rectangle 53"/>
          <xdr:cNvSpPr>
            <a:spLocks/>
          </xdr:cNvSpPr>
        </xdr:nvSpPr>
        <xdr:spPr>
          <a:xfrm>
            <a:off x="3741" y="2078"/>
            <a:ext cx="405" cy="164"/>
          </a:xfrm>
          <a:prstGeom prst="rect">
            <a:avLst/>
          </a:prstGeom>
          <a:solidFill>
            <a:srgbClr val="F3F3F3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1</a:t>
            </a:r>
            <a:r>
              <a:rPr lang="en-US" cap="none" sz="28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
</a:t>
            </a:r>
          </a:p>
        </xdr:txBody>
      </xdr:sp>
      <xdr:sp>
        <xdr:nvSpPr>
          <xdr:cNvPr id="25" name="Rectangle 54"/>
          <xdr:cNvSpPr>
            <a:spLocks/>
          </xdr:cNvSpPr>
        </xdr:nvSpPr>
        <xdr:spPr>
          <a:xfrm>
            <a:off x="3741" y="1914"/>
            <a:ext cx="2020" cy="164"/>
          </a:xfrm>
          <a:prstGeom prst="rect">
            <a:avLst/>
          </a:prstGeom>
          <a:solidFill>
            <a:srgbClr val="F3F3F3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เกณฑ์การให้คะแนน</a:t>
            </a:r>
            <a:r>
              <a:rPr lang="en-US" cap="none" sz="28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
</a:t>
            </a:r>
          </a:p>
        </xdr:txBody>
      </xdr:sp>
      <xdr:sp>
        <xdr:nvSpPr>
          <xdr:cNvPr id="26" name="Rectangle 55"/>
          <xdr:cNvSpPr>
            <a:spLocks/>
          </xdr:cNvSpPr>
        </xdr:nvSpPr>
        <xdr:spPr>
          <a:xfrm>
            <a:off x="3068" y="1914"/>
            <a:ext cx="675" cy="328"/>
          </a:xfrm>
          <a:prstGeom prst="rect">
            <a:avLst/>
          </a:prstGeom>
          <a:solidFill>
            <a:srgbClr val="F3F3F3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น้ำหนัก</a:t>
            </a:r>
            <a:r>
              <a:rPr lang="en-US" cap="none" sz="10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(ร้อยละ)</a:t>
            </a:r>
            <a:r>
              <a:rPr lang="en-US" cap="none" sz="28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
</a:t>
            </a:r>
          </a:p>
        </xdr:txBody>
      </xdr:sp>
      <xdr:sp>
        <xdr:nvSpPr>
          <xdr:cNvPr id="27" name="Rectangle 56"/>
          <xdr:cNvSpPr>
            <a:spLocks/>
          </xdr:cNvSpPr>
        </xdr:nvSpPr>
        <xdr:spPr>
          <a:xfrm>
            <a:off x="521" y="1914"/>
            <a:ext cx="2547" cy="328"/>
          </a:xfrm>
          <a:prstGeom prst="rect">
            <a:avLst/>
          </a:prstGeom>
          <a:solidFill>
            <a:srgbClr val="F3F3F3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การประเมินผล</a:t>
            </a:r>
            <a:r>
              <a:rPr lang="en-US" cap="none" sz="28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
</a:t>
            </a:r>
          </a:p>
        </xdr:txBody>
      </xdr:sp>
      <xdr:sp>
        <xdr:nvSpPr>
          <xdr:cNvPr id="28" name="Line 57"/>
          <xdr:cNvSpPr>
            <a:spLocks/>
          </xdr:cNvSpPr>
        </xdr:nvSpPr>
        <xdr:spPr>
          <a:xfrm>
            <a:off x="521" y="1914"/>
            <a:ext cx="5240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>
        <xdr:nvSpPr>
          <xdr:cNvPr id="29" name="Line 58"/>
          <xdr:cNvSpPr>
            <a:spLocks/>
          </xdr:cNvSpPr>
        </xdr:nvSpPr>
        <xdr:spPr>
          <a:xfrm>
            <a:off x="521" y="2511"/>
            <a:ext cx="5240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>
        <xdr:nvSpPr>
          <xdr:cNvPr id="30" name="Line 59"/>
          <xdr:cNvSpPr>
            <a:spLocks/>
          </xdr:cNvSpPr>
        </xdr:nvSpPr>
        <xdr:spPr>
          <a:xfrm>
            <a:off x="521" y="1914"/>
            <a:ext cx="0" cy="597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>
        <xdr:nvSpPr>
          <xdr:cNvPr id="31" name="Line 60"/>
          <xdr:cNvSpPr>
            <a:spLocks/>
          </xdr:cNvSpPr>
        </xdr:nvSpPr>
        <xdr:spPr>
          <a:xfrm>
            <a:off x="5761" y="1914"/>
            <a:ext cx="0" cy="597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>
        <xdr:nvSpPr>
          <xdr:cNvPr id="32" name="Line 61"/>
          <xdr:cNvSpPr>
            <a:spLocks/>
          </xdr:cNvSpPr>
        </xdr:nvSpPr>
        <xdr:spPr>
          <a:xfrm>
            <a:off x="521" y="2242"/>
            <a:ext cx="5240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>
        <xdr:nvSpPr>
          <xdr:cNvPr id="33" name="Line 62"/>
          <xdr:cNvSpPr>
            <a:spLocks/>
          </xdr:cNvSpPr>
        </xdr:nvSpPr>
        <xdr:spPr>
          <a:xfrm>
            <a:off x="3068" y="1914"/>
            <a:ext cx="0" cy="597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>
        <xdr:nvSpPr>
          <xdr:cNvPr id="34" name="Line 63"/>
          <xdr:cNvSpPr>
            <a:spLocks/>
          </xdr:cNvSpPr>
        </xdr:nvSpPr>
        <xdr:spPr>
          <a:xfrm>
            <a:off x="3741" y="1914"/>
            <a:ext cx="0" cy="597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>
        <xdr:nvSpPr>
          <xdr:cNvPr id="35" name="Line 64"/>
          <xdr:cNvSpPr>
            <a:spLocks/>
          </xdr:cNvSpPr>
        </xdr:nvSpPr>
        <xdr:spPr>
          <a:xfrm>
            <a:off x="4146" y="2078"/>
            <a:ext cx="0" cy="433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>
        <xdr:nvSpPr>
          <xdr:cNvPr id="36" name="Line 65"/>
          <xdr:cNvSpPr>
            <a:spLocks/>
          </xdr:cNvSpPr>
        </xdr:nvSpPr>
        <xdr:spPr>
          <a:xfrm>
            <a:off x="3741" y="2078"/>
            <a:ext cx="2020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>
        <xdr:nvSpPr>
          <xdr:cNvPr id="37" name="Line 66"/>
          <xdr:cNvSpPr>
            <a:spLocks/>
          </xdr:cNvSpPr>
        </xdr:nvSpPr>
        <xdr:spPr>
          <a:xfrm>
            <a:off x="4551" y="2078"/>
            <a:ext cx="0" cy="433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>
        <xdr:nvSpPr>
          <xdr:cNvPr id="38" name="Line 67"/>
          <xdr:cNvSpPr>
            <a:spLocks/>
          </xdr:cNvSpPr>
        </xdr:nvSpPr>
        <xdr:spPr>
          <a:xfrm>
            <a:off x="4955" y="2078"/>
            <a:ext cx="0" cy="433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>
        <xdr:nvSpPr>
          <xdr:cNvPr id="39" name="Line 68"/>
          <xdr:cNvSpPr>
            <a:spLocks/>
          </xdr:cNvSpPr>
        </xdr:nvSpPr>
        <xdr:spPr>
          <a:xfrm>
            <a:off x="5360" y="2078"/>
            <a:ext cx="0" cy="433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</xdr:grpSp>
    <xdr:clientData/>
  </xdr:twoCellAnchor>
  <xdr:twoCellAnchor editAs="oneCell">
    <xdr:from>
      <xdr:col>1</xdr:col>
      <xdr:colOff>657225</xdr:colOff>
      <xdr:row>189</xdr:row>
      <xdr:rowOff>0</xdr:rowOff>
    </xdr:from>
    <xdr:to>
      <xdr:col>4</xdr:col>
      <xdr:colOff>133350</xdr:colOff>
      <xdr:row>210</xdr:row>
      <xdr:rowOff>85725</xdr:rowOff>
    </xdr:to>
    <xdr:pic>
      <xdr:nvPicPr>
        <xdr:cNvPr id="40" name="Picture 51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343025" y="36461700"/>
          <a:ext cx="8067675" cy="38862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32</xdr:row>
      <xdr:rowOff>123825</xdr:rowOff>
    </xdr:from>
    <xdr:to>
      <xdr:col>1</xdr:col>
      <xdr:colOff>1743075</xdr:colOff>
      <xdr:row>37</xdr:row>
      <xdr:rowOff>95250</xdr:rowOff>
    </xdr:to>
    <xdr:sp>
      <xdr:nvSpPr>
        <xdr:cNvPr id="1" name="Text Box 11"/>
        <xdr:cNvSpPr txBox="1">
          <a:spLocks noChangeArrowheads="1"/>
        </xdr:cNvSpPr>
      </xdr:nvSpPr>
      <xdr:spPr>
        <a:xfrm>
          <a:off x="581025" y="17992725"/>
          <a:ext cx="1638300" cy="176212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การใส่ค่าคะแนนการวัดความพึงพอใจ และไม่พึงพอใจ ใช้หลักความถี่สะสม ยกตัวอย่างเช่น แสดงวิธีการวัดความพึงพอใจครอบคลุมทุกกลุ่มผู้บริการต้องใส่ "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Y"  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ตั้งแต่ ทำเฉพาะบางกลุ่มและครอบคลุมทุกกลุ่ม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</xdr:row>
      <xdr:rowOff>152400</xdr:rowOff>
    </xdr:from>
    <xdr:to>
      <xdr:col>13</xdr:col>
      <xdr:colOff>180975</xdr:colOff>
      <xdr:row>26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8100" y="333375"/>
          <a:ext cx="9058275" cy="4371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1148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Browallia New"/>
              <a:ea typeface="Browallia New"/>
              <a:cs typeface="Browallia New"/>
            </a:rPr>
            <a:t>นิยามสำหรับการประเมิน
</a:t>
          </a:r>
          <a:r>
            <a:rPr lang="en-US" cap="none" sz="1400" b="0" i="0" u="none" baseline="0">
              <a:solidFill>
                <a:srgbClr val="000000"/>
              </a:solidFill>
              <a:latin typeface="Browallia New"/>
              <a:ea typeface="Browallia New"/>
              <a:cs typeface="Browallia New"/>
            </a:rPr>
            <a:t>ฐานข้อมูล(</a:t>
          </a:r>
          <a:r>
            <a:rPr lang="en-US" cap="none" sz="1400" b="0" i="0" u="none" baseline="0">
              <a:solidFill>
                <a:srgbClr val="000000"/>
              </a:solidFill>
              <a:latin typeface="Browallia New"/>
              <a:ea typeface="Browallia New"/>
              <a:cs typeface="Browallia New"/>
            </a:rPr>
            <a:t>Database)   </a:t>
          </a:r>
          <a:r>
            <a:rPr lang="en-US" cap="none" sz="1400" b="0" i="0" u="none" baseline="0">
              <a:solidFill>
                <a:srgbClr val="000000"/>
              </a:solidFill>
              <a:latin typeface="Browallia New"/>
              <a:ea typeface="Browallia New"/>
              <a:cs typeface="Browallia New"/>
            </a:rPr>
            <a:t>คือ การรวบรวมข้อมูลที่มี</a:t>
          </a:r>
          <a:r>
            <a:rPr lang="en-US" cap="none" sz="1400" b="0" i="0" u="sng" baseline="0">
              <a:solidFill>
                <a:srgbClr val="000000"/>
              </a:solidFill>
              <a:latin typeface="Browallia New"/>
              <a:ea typeface="Browallia New"/>
              <a:cs typeface="Browallia New"/>
            </a:rPr>
            <a:t>ความสัมพันธ์กัน</a:t>
          </a:r>
          <a:r>
            <a:rPr lang="en-US" cap="none" sz="1400" b="0" i="0" u="none" baseline="0">
              <a:solidFill>
                <a:srgbClr val="000000"/>
              </a:solidFill>
              <a:latin typeface="Browallia New"/>
              <a:ea typeface="Browallia New"/>
              <a:cs typeface="Browallia New"/>
            </a:rPr>
            <a:t>(ต้องชี้แจงได้ว่าข้อมูลเหล่านี้สัมพันธ์กับเรื่องใด อย่างไร)โดยจะเก็บอยู่ภายใต้หัวเรื่องหรือจุดประสงค์ที่สอดคล้องกับหัวข้อประเมินผล และต้อง</a:t>
          </a:r>
          <a:r>
            <a:rPr lang="en-US" cap="none" sz="1400" b="0" i="0" u="sng" baseline="0">
              <a:solidFill>
                <a:srgbClr val="000000"/>
              </a:solidFill>
              <a:latin typeface="Browallia New"/>
              <a:ea typeface="Browallia New"/>
              <a:cs typeface="Browallia New"/>
            </a:rPr>
            <a:t>ใช้เครื่องคอมพิวเตอร์</a:t>
          </a:r>
          <a:r>
            <a:rPr lang="en-US" cap="none" sz="1400" b="0" i="0" u="none" baseline="0">
              <a:solidFill>
                <a:srgbClr val="000000"/>
              </a:solidFill>
              <a:latin typeface="Browallia New"/>
              <a:ea typeface="Browallia New"/>
              <a:cs typeface="Browallia New"/>
            </a:rPr>
            <a:t>ในการช่วยเก็บ รวมทั้งเก็บอยู่ในแหล่งที่</a:t>
          </a:r>
          <a:r>
            <a:rPr lang="en-US" cap="none" sz="1400" b="0" i="0" u="sng" baseline="0">
              <a:solidFill>
                <a:srgbClr val="000000"/>
              </a:solidFill>
              <a:latin typeface="Browallia New"/>
              <a:ea typeface="Browallia New"/>
              <a:cs typeface="Browallia New"/>
            </a:rPr>
            <a:t>ผู้เกี่ยวข้อง</a:t>
          </a:r>
          <a:r>
            <a:rPr lang="en-US" cap="none" sz="1400" b="0" i="0" u="none" baseline="0">
              <a:solidFill>
                <a:srgbClr val="000000"/>
              </a:solidFill>
              <a:latin typeface="Browallia New"/>
              <a:ea typeface="Browallia New"/>
              <a:cs typeface="Browallia New"/>
            </a:rPr>
            <a:t>สามารถ</a:t>
          </a:r>
          <a:r>
            <a:rPr lang="en-US" cap="none" sz="1400" b="0" i="0" u="sng" baseline="0">
              <a:solidFill>
                <a:srgbClr val="000000"/>
              </a:solidFill>
              <a:latin typeface="Browallia New"/>
              <a:ea typeface="Browallia New"/>
              <a:cs typeface="Browallia New"/>
            </a:rPr>
            <a:t>เข้าใช้ได้โดยสะดวก</a:t>
          </a:r>
          <a:r>
            <a:rPr lang="en-US" cap="none" sz="1400" b="0" i="0" u="none" baseline="0">
              <a:solidFill>
                <a:srgbClr val="000000"/>
              </a:solidFill>
              <a:latin typeface="Browallia New"/>
              <a:ea typeface="Browallia New"/>
              <a:cs typeface="Browallia New"/>
            </a:rPr>
            <a:t> ในกรณีเข้าไม่ได้ทุกคนต้องมีการชี้แจงว่ามี </a:t>
          </a:r>
          <a:r>
            <a:rPr lang="en-US" cap="none" sz="1400" b="0" i="0" u="sng" baseline="0">
              <a:solidFill>
                <a:srgbClr val="000000"/>
              </a:solidFill>
              <a:latin typeface="Browallia New"/>
              <a:ea typeface="Browallia New"/>
              <a:cs typeface="Browallia New"/>
            </a:rPr>
            <a:t>access right</a:t>
          </a:r>
          <a:r>
            <a:rPr lang="en-US" cap="none" sz="1400" b="0" i="0" u="none" baseline="0">
              <a:solidFill>
                <a:srgbClr val="000000"/>
              </a:solidFill>
              <a:latin typeface="Browallia New"/>
              <a:ea typeface="Browallia New"/>
              <a:cs typeface="Browallia New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Browallia New"/>
              <a:ea typeface="Browallia New"/>
              <a:cs typeface="Browallia New"/>
            </a:rPr>
            <a:t>อย่างไร
</a:t>
          </a:r>
          <a:r>
            <a:rPr lang="en-US" cap="none" sz="1400" b="0" i="0" u="none" baseline="0">
              <a:solidFill>
                <a:srgbClr val="000000"/>
              </a:solidFill>
              <a:latin typeface="Browallia New"/>
              <a:ea typeface="Browallia New"/>
              <a:cs typeface="Browallia New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Browallia New"/>
              <a:ea typeface="Browallia New"/>
              <a:cs typeface="Browallia New"/>
            </a:rPr>
            <a:t>ชนิดของฐานข้อมูล ที่ใช้สำหรับการประเมินผล
</a:t>
          </a:r>
          <a:r>
            <a:rPr lang="en-US" cap="none" sz="1400" b="0" i="0" u="none" baseline="0">
              <a:solidFill>
                <a:srgbClr val="000000"/>
              </a:solidFill>
              <a:latin typeface="Browallia New"/>
              <a:ea typeface="Browallia New"/>
              <a:cs typeface="Browallia New"/>
            </a:rPr>
            <a:t>ต้องเป็นโครงสร้างแบบสัมพันธ์ (</a:t>
          </a:r>
          <a:r>
            <a:rPr lang="en-US" cap="none" sz="1400" b="0" i="0" u="none" baseline="0">
              <a:solidFill>
                <a:srgbClr val="000000"/>
              </a:solidFill>
              <a:latin typeface="Browallia New"/>
              <a:ea typeface="Browallia New"/>
              <a:cs typeface="Browallia New"/>
            </a:rPr>
            <a:t>Relational Structure) </a:t>
          </a:r>
          <a:r>
            <a:rPr lang="en-US" cap="none" sz="1400" b="0" i="0" u="none" baseline="0">
              <a:solidFill>
                <a:srgbClr val="000000"/>
              </a:solidFill>
              <a:latin typeface="Browallia New"/>
              <a:ea typeface="Browallia New"/>
              <a:cs typeface="Browallia New"/>
            </a:rPr>
            <a:t>โดยข้อมูลจะถูกเก็บในลักษณะแบบตาราง 2 มิติ ซึ่งมีความสัมพันธ์ในเชิงแถว (</a:t>
          </a:r>
          <a:r>
            <a:rPr lang="en-US" cap="none" sz="1400" b="0" i="0" u="none" baseline="0">
              <a:solidFill>
                <a:srgbClr val="000000"/>
              </a:solidFill>
              <a:latin typeface="Browallia New"/>
              <a:ea typeface="Browallia New"/>
              <a:cs typeface="Browallia New"/>
            </a:rPr>
            <a:t>Row) </a:t>
          </a:r>
          <a:r>
            <a:rPr lang="en-US" cap="none" sz="1400" b="0" i="0" u="none" baseline="0">
              <a:solidFill>
                <a:srgbClr val="000000"/>
              </a:solidFill>
              <a:latin typeface="Browallia New"/>
              <a:ea typeface="Browallia New"/>
              <a:cs typeface="Browallia New"/>
            </a:rPr>
            <a:t>และ คอลัมน์ (</a:t>
          </a:r>
          <a:r>
            <a:rPr lang="en-US" cap="none" sz="1400" b="0" i="0" u="none" baseline="0">
              <a:solidFill>
                <a:srgbClr val="000000"/>
              </a:solidFill>
              <a:latin typeface="Browallia New"/>
              <a:ea typeface="Browallia New"/>
              <a:cs typeface="Browallia New"/>
            </a:rPr>
            <a:t>Column) </a:t>
          </a:r>
          <a:r>
            <a:rPr lang="en-US" cap="none" sz="1400" b="0" i="0" u="none" baseline="0">
              <a:solidFill>
                <a:srgbClr val="000000"/>
              </a:solidFill>
              <a:latin typeface="Browallia New"/>
              <a:ea typeface="Browallia New"/>
              <a:cs typeface="Browallia New"/>
            </a:rPr>
            <a:t>แต่ละแถวคือแต่ละเรคอร์ด (</a:t>
          </a:r>
          <a:r>
            <a:rPr lang="en-US" cap="none" sz="1400" b="0" i="0" u="none" baseline="0">
              <a:solidFill>
                <a:srgbClr val="000000"/>
              </a:solidFill>
              <a:latin typeface="Browallia New"/>
              <a:ea typeface="Browallia New"/>
              <a:cs typeface="Browallia New"/>
            </a:rPr>
            <a:t>Record) </a:t>
          </a:r>
          <a:r>
            <a:rPr lang="en-US" cap="none" sz="1400" b="0" i="0" u="none" baseline="0">
              <a:solidFill>
                <a:srgbClr val="000000"/>
              </a:solidFill>
              <a:latin typeface="Browallia New"/>
              <a:ea typeface="Browallia New"/>
              <a:cs typeface="Browallia New"/>
            </a:rPr>
            <a:t>แต่ละคอลัมน์ (</a:t>
          </a:r>
          <a:r>
            <a:rPr lang="en-US" cap="none" sz="1400" b="0" i="0" u="none" baseline="0">
              <a:solidFill>
                <a:srgbClr val="000000"/>
              </a:solidFill>
              <a:latin typeface="Browallia New"/>
              <a:ea typeface="Browallia New"/>
              <a:cs typeface="Browallia New"/>
            </a:rPr>
            <a:t>Column) </a:t>
          </a:r>
          <a:r>
            <a:rPr lang="en-US" cap="none" sz="1400" b="0" i="0" u="none" baseline="0">
              <a:solidFill>
                <a:srgbClr val="000000"/>
              </a:solidFill>
              <a:latin typeface="Browallia New"/>
              <a:ea typeface="Browallia New"/>
              <a:cs typeface="Browallia New"/>
            </a:rPr>
            <a:t>จะเป็น ฟิลด์ (</a:t>
          </a:r>
          <a:r>
            <a:rPr lang="en-US" cap="none" sz="1400" b="0" i="0" u="none" baseline="0">
              <a:solidFill>
                <a:srgbClr val="000000"/>
              </a:solidFill>
              <a:latin typeface="Browallia New"/>
              <a:ea typeface="Browallia New"/>
              <a:cs typeface="Browallia New"/>
            </a:rPr>
            <a:t>Field) </a:t>
          </a:r>
          <a:r>
            <a:rPr lang="en-US" cap="none" sz="1400" b="0" i="0" u="none" baseline="0">
              <a:solidFill>
                <a:srgbClr val="000000"/>
              </a:solidFill>
              <a:latin typeface="Browallia New"/>
              <a:ea typeface="Browallia New"/>
              <a:cs typeface="Browallia New"/>
            </a:rPr>
            <a:t>ที่มีชื่อกำกับบอก
</a:t>
          </a:r>
          <a:r>
            <a:rPr lang="en-US" cap="none" sz="1400" b="0" i="0" u="none" baseline="0">
              <a:solidFill>
                <a:srgbClr val="000000"/>
              </a:solidFill>
              <a:latin typeface="Browallia New"/>
              <a:ea typeface="Browallia New"/>
              <a:cs typeface="Browallia New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Browallia New"/>
              <a:ea typeface="Browallia New"/>
              <a:cs typeface="Browallia New"/>
            </a:rPr>
            <a:t>คุณสมบัติที่ฐานข้อมูลมีอยู่ 3 ประการ คือ
</a:t>
          </a:r>
          <a:r>
            <a:rPr lang="en-US" cap="none" sz="1400" b="0" i="0" u="none" baseline="0">
              <a:solidFill>
                <a:srgbClr val="000000"/>
              </a:solidFill>
              <a:latin typeface="Browallia New"/>
              <a:ea typeface="Browallia New"/>
              <a:cs typeface="Browallia New"/>
            </a:rPr>
            <a:t>1. </a:t>
          </a:r>
          <a:r>
            <a:rPr lang="en-US" cap="none" sz="1400" b="0" i="0" u="none" baseline="0">
              <a:solidFill>
                <a:srgbClr val="000000"/>
              </a:solidFill>
              <a:latin typeface="Browallia New"/>
              <a:ea typeface="Browallia New"/>
              <a:cs typeface="Browallia New"/>
            </a:rPr>
            <a:t>Data definition  </a:t>
          </a:r>
          <a:r>
            <a:rPr lang="en-US" cap="none" sz="1400" b="0" i="0" u="none" baseline="0">
              <a:solidFill>
                <a:srgbClr val="000000"/>
              </a:solidFill>
              <a:latin typeface="Browallia New"/>
              <a:ea typeface="Browallia New"/>
              <a:cs typeface="Browallia New"/>
            </a:rPr>
            <a:t>เป็นการนิยามโครงสร้างของฐานข้อมูล ว่ามีข้อมูลใดเก็บในรูปแบบไหน เช่น เป็นข้อมูลแบบตัวเลข เป็นข้อมูลแบบตัวหนังสือ หรือเป็นข้อมูลแบบวันที่
</a:t>
          </a:r>
          <a:r>
            <a:rPr lang="en-US" cap="none" sz="1400" b="0" i="0" u="none" baseline="0">
              <a:solidFill>
                <a:srgbClr val="000000"/>
              </a:solidFill>
              <a:latin typeface="Browallia New"/>
              <a:ea typeface="Browallia New"/>
              <a:cs typeface="Browallia New"/>
            </a:rPr>
            <a:t>2. </a:t>
          </a:r>
          <a:r>
            <a:rPr lang="en-US" cap="none" sz="1400" b="0" i="0" u="none" baseline="0">
              <a:solidFill>
                <a:srgbClr val="000000"/>
              </a:solidFill>
              <a:latin typeface="Browallia New"/>
              <a:ea typeface="Browallia New"/>
              <a:cs typeface="Browallia New"/>
            </a:rPr>
            <a:t>Data manipulation  </a:t>
          </a:r>
          <a:r>
            <a:rPr lang="en-US" cap="none" sz="1400" b="0" i="0" u="none" baseline="0">
              <a:solidFill>
                <a:srgbClr val="000000"/>
              </a:solidFill>
              <a:latin typeface="Browallia New"/>
              <a:ea typeface="Browallia New"/>
              <a:cs typeface="Browallia New"/>
            </a:rPr>
            <a:t>การนำข้อมูลมาใช้งาน อาจเป็นการดึงข้อมูลมาแสดง (</a:t>
          </a:r>
          <a:r>
            <a:rPr lang="en-US" cap="none" sz="1400" b="0" i="0" u="none" baseline="0">
              <a:solidFill>
                <a:srgbClr val="000000"/>
              </a:solidFill>
              <a:latin typeface="Browallia New"/>
              <a:ea typeface="Browallia New"/>
              <a:cs typeface="Browallia New"/>
            </a:rPr>
            <a:t>Retrieve) </a:t>
          </a:r>
          <a:r>
            <a:rPr lang="en-US" cap="none" sz="1400" b="0" i="0" u="none" baseline="0">
              <a:solidFill>
                <a:srgbClr val="000000"/>
              </a:solidFill>
              <a:latin typeface="Browallia New"/>
              <a:ea typeface="Browallia New"/>
              <a:cs typeface="Browallia New"/>
            </a:rPr>
            <a:t>การเพิ่มข้อมูลใหม่ (</a:t>
          </a:r>
          <a:r>
            <a:rPr lang="en-US" cap="none" sz="1400" b="0" i="0" u="none" baseline="0">
              <a:solidFill>
                <a:srgbClr val="000000"/>
              </a:solidFill>
              <a:latin typeface="Browallia New"/>
              <a:ea typeface="Browallia New"/>
              <a:cs typeface="Browallia New"/>
            </a:rPr>
            <a:t>Insert) </a:t>
          </a:r>
          <a:r>
            <a:rPr lang="en-US" cap="none" sz="1400" b="0" i="0" u="none" baseline="0">
              <a:solidFill>
                <a:srgbClr val="000000"/>
              </a:solidFill>
              <a:latin typeface="Browallia New"/>
              <a:ea typeface="Browallia New"/>
              <a:cs typeface="Browallia New"/>
            </a:rPr>
            <a:t>การลบข้อมูลเดิม(</a:t>
          </a:r>
          <a:r>
            <a:rPr lang="en-US" cap="none" sz="1400" b="0" i="0" u="none" baseline="0">
              <a:solidFill>
                <a:srgbClr val="000000"/>
              </a:solidFill>
              <a:latin typeface="Browallia New"/>
              <a:ea typeface="Browallia New"/>
              <a:cs typeface="Browallia New"/>
            </a:rPr>
            <a:t>Delete)  </a:t>
          </a:r>
          <a:r>
            <a:rPr lang="en-US" cap="none" sz="1400" b="0" i="0" u="none" baseline="0">
              <a:solidFill>
                <a:srgbClr val="000000"/>
              </a:solidFill>
              <a:latin typeface="Browallia New"/>
              <a:ea typeface="Browallia New"/>
              <a:cs typeface="Browallia New"/>
            </a:rPr>
            <a:t>การแก้ไขข้อมูลเก่า (</a:t>
          </a:r>
          <a:r>
            <a:rPr lang="en-US" cap="none" sz="1400" b="0" i="0" u="none" baseline="0">
              <a:solidFill>
                <a:srgbClr val="000000"/>
              </a:solidFill>
              <a:latin typeface="Browallia New"/>
              <a:ea typeface="Browallia New"/>
              <a:cs typeface="Browallia New"/>
            </a:rPr>
            <a:t>Update)
</a:t>
          </a:r>
          <a:r>
            <a:rPr lang="en-US" cap="none" sz="1400" b="0" i="0" u="none" baseline="0">
              <a:solidFill>
                <a:srgbClr val="000000"/>
              </a:solidFill>
              <a:latin typeface="Browallia New"/>
              <a:ea typeface="Browallia New"/>
              <a:cs typeface="Browallia New"/>
            </a:rPr>
            <a:t>3. Data Control  </a:t>
          </a:r>
          <a:r>
            <a:rPr lang="en-US" cap="none" sz="1400" b="0" i="0" u="none" baseline="0">
              <a:solidFill>
                <a:srgbClr val="000000"/>
              </a:solidFill>
              <a:latin typeface="Browallia New"/>
              <a:ea typeface="Browallia New"/>
              <a:cs typeface="Browallia New"/>
            </a:rPr>
            <a:t>การควบคุมการใช้งานฐานข้อมูล เช่น มีมาตราการรักษาความปลอดภัย เพื่อป้องกันไม่ให้ผู้ที่ไม่มีสิทธิ์ใช้งานเข้ามาใช้งาน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18</xdr:row>
      <xdr:rowOff>85725</xdr:rowOff>
    </xdr:from>
    <xdr:to>
      <xdr:col>13</xdr:col>
      <xdr:colOff>514350</xdr:colOff>
      <xdr:row>43</xdr:row>
      <xdr:rowOff>95250</xdr:rowOff>
    </xdr:to>
    <xdr:graphicFrame>
      <xdr:nvGraphicFramePr>
        <xdr:cNvPr id="1" name="Chart 1"/>
        <xdr:cNvGraphicFramePr/>
      </xdr:nvGraphicFramePr>
      <xdr:xfrm>
        <a:off x="771525" y="3343275"/>
        <a:ext cx="881062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352425</xdr:colOff>
      <xdr:row>48</xdr:row>
      <xdr:rowOff>85725</xdr:rowOff>
    </xdr:from>
    <xdr:to>
      <xdr:col>14</xdr:col>
      <xdr:colOff>400050</xdr:colOff>
      <xdr:row>73</xdr:row>
      <xdr:rowOff>104775</xdr:rowOff>
    </xdr:to>
    <xdr:graphicFrame>
      <xdr:nvGraphicFramePr>
        <xdr:cNvPr id="2" name="Chart 2"/>
        <xdr:cNvGraphicFramePr/>
      </xdr:nvGraphicFramePr>
      <xdr:xfrm>
        <a:off x="1038225" y="8772525"/>
        <a:ext cx="9115425" cy="4543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opdc.go.th/ETH%20move%20from%20%20Pso08\&#3585;&#3621;&#3640;&#3656;&#3617;%20GG\&#3650;&#3588;&#3619;&#3591;&#3585;&#3634;&#3619;%20PMQA\&#3591;&#3634;&#3609;%20PMQA%20&#3611;&#3637;%2052\&#3605;&#3633;&#3623;&#3594;&#3637;&#3657;&#3623;&#3633;&#3604;%2052\&#3605;&#3619;&#3623;&#3592;&#3611;&#3619;&#3632;&#3648;&#3617;&#3636;&#3609;&#3585;&#3619;&#3617;\&#3649;&#3609;&#3623;&#3607;&#3634;&#3591;&#3605;&#3619;&#3623;&#3592;&#3611;&#3619;&#3632;&#3648;&#3617;&#3636;&#3609;\&#3650;&#3611;&#3619;&#3649;&#3585;&#3619;&#3617;&#3588;&#3635;&#3609;&#3623;&#3603;&#3612;&#3621;%20Back%20u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คำอธิบายเพิ่มเติม"/>
      <sheetName val="หมวด 1 (LD)"/>
      <sheetName val="หมวด 2 (SP)"/>
      <sheetName val="หมวด 3 (CS)"/>
      <sheetName val="หมวด 4 (IT)กรม"/>
      <sheetName val="IT database"/>
      <sheetName val="หมวด 4 (IT) จว"/>
      <sheetName val="หมวด 5 (HR)"/>
      <sheetName val="หมวด 6 (PM)"/>
      <sheetName val="หมวด7กรม"/>
      <sheetName val="หมวด 7 จว"/>
      <sheetName val="กราฟกรม"/>
      <sheetName val="กราฟจว"/>
    </sheetNames>
    <sheetDataSet>
      <sheetData sheetId="11">
        <row r="2">
          <cell r="B2">
            <v>90.35714285714285</v>
          </cell>
        </row>
        <row r="3">
          <cell r="B3">
            <v>81.07142857142858</v>
          </cell>
        </row>
        <row r="4">
          <cell r="B4">
            <v>88.50000000000001</v>
          </cell>
        </row>
        <row r="5">
          <cell r="B5">
            <v>75.71428571428571</v>
          </cell>
        </row>
        <row r="6">
          <cell r="B6">
            <v>71</v>
          </cell>
        </row>
        <row r="7">
          <cell r="B7">
            <v>70</v>
          </cell>
        </row>
        <row r="8">
          <cell r="B8">
            <v>90.6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2:G216"/>
  <sheetViews>
    <sheetView zoomScale="85" zoomScaleNormal="85" zoomScalePageLayoutView="0" workbookViewId="0" topLeftCell="B150">
      <selection activeCell="C226" sqref="C226"/>
    </sheetView>
  </sheetViews>
  <sheetFormatPr defaultColWidth="9.00390625" defaultRowHeight="14.25"/>
  <cols>
    <col min="1" max="1" width="9.00390625" style="2" customWidth="1"/>
    <col min="2" max="2" width="11.125" style="2" customWidth="1"/>
    <col min="3" max="3" width="92.625" style="2" customWidth="1"/>
    <col min="4" max="16384" width="9.00390625" style="2" customWidth="1"/>
  </cols>
  <sheetData>
    <row r="2" spans="1:7" ht="33.75" customHeight="1">
      <c r="A2" s="374" t="s">
        <v>614</v>
      </c>
      <c r="B2" s="374"/>
      <c r="C2" s="374"/>
      <c r="D2" s="374"/>
      <c r="E2" s="374"/>
      <c r="F2" s="374"/>
      <c r="G2" s="374"/>
    </row>
    <row r="3" ht="14.25">
      <c r="A3" s="7"/>
    </row>
    <row r="4" ht="14.25">
      <c r="A4" s="3" t="s">
        <v>313</v>
      </c>
    </row>
    <row r="5" ht="21" customHeight="1">
      <c r="B5" s="2" t="s">
        <v>245</v>
      </c>
    </row>
    <row r="6" ht="21" customHeight="1">
      <c r="B6" s="2" t="s">
        <v>363</v>
      </c>
    </row>
    <row r="7" ht="21" customHeight="1">
      <c r="B7" s="2" t="s">
        <v>364</v>
      </c>
    </row>
    <row r="8" ht="21" customHeight="1">
      <c r="B8" s="2" t="s">
        <v>365</v>
      </c>
    </row>
    <row r="9" ht="21" customHeight="1"/>
    <row r="11" ht="28.5" customHeight="1">
      <c r="A11" s="70" t="s">
        <v>247</v>
      </c>
    </row>
    <row r="12" spans="2:7" ht="35.25" customHeight="1">
      <c r="B12" s="373" t="s">
        <v>248</v>
      </c>
      <c r="C12" s="373"/>
      <c r="D12" s="373"/>
      <c r="E12" s="373"/>
      <c r="F12" s="373"/>
      <c r="G12" s="373"/>
    </row>
    <row r="13" spans="2:7" ht="39" customHeight="1">
      <c r="B13" s="373" t="s">
        <v>249</v>
      </c>
      <c r="C13" s="373"/>
      <c r="D13" s="373"/>
      <c r="E13" s="373"/>
      <c r="F13" s="373"/>
      <c r="G13" s="373"/>
    </row>
    <row r="14" ht="24" customHeight="1">
      <c r="B14" s="4" t="s">
        <v>265</v>
      </c>
    </row>
    <row r="15" spans="2:7" ht="36" customHeight="1">
      <c r="B15" s="373" t="s">
        <v>266</v>
      </c>
      <c r="C15" s="373"/>
      <c r="D15" s="373"/>
      <c r="E15" s="373"/>
      <c r="F15" s="373"/>
      <c r="G15" s="373"/>
    </row>
    <row r="17" ht="14.25">
      <c r="A17" s="3" t="s">
        <v>76</v>
      </c>
    </row>
    <row r="18" ht="14.25">
      <c r="A18" s="3"/>
    </row>
    <row r="19" spans="2:3" ht="42.75">
      <c r="B19" s="4" t="s">
        <v>244</v>
      </c>
      <c r="C19" s="5" t="s">
        <v>366</v>
      </c>
    </row>
    <row r="20" spans="2:3" ht="14.25">
      <c r="B20" s="4"/>
      <c r="C20" s="4"/>
    </row>
    <row r="21" spans="2:3" ht="14.25">
      <c r="B21" s="4"/>
      <c r="C21" s="4"/>
    </row>
    <row r="22" spans="2:3" ht="14.25">
      <c r="B22" s="4"/>
      <c r="C22" s="4"/>
    </row>
    <row r="23" spans="2:3" ht="14.25">
      <c r="B23" s="4" t="s">
        <v>77</v>
      </c>
      <c r="C23" s="5" t="s">
        <v>246</v>
      </c>
    </row>
    <row r="24" spans="2:3" ht="14.25">
      <c r="B24" s="4"/>
      <c r="C24" s="4"/>
    </row>
    <row r="25" spans="2:3" ht="14.25">
      <c r="B25" s="4"/>
      <c r="C25" s="4"/>
    </row>
    <row r="26" spans="2:3" ht="14.25">
      <c r="B26" s="4"/>
      <c r="C26" s="4"/>
    </row>
    <row r="27" spans="2:3" ht="14.25">
      <c r="B27" s="4"/>
      <c r="C27" s="4"/>
    </row>
    <row r="28" spans="2:3" ht="14.25">
      <c r="B28" s="4"/>
      <c r="C28" s="4"/>
    </row>
    <row r="29" spans="2:3" ht="14.25">
      <c r="B29" s="4"/>
      <c r="C29" s="4"/>
    </row>
    <row r="30" spans="2:3" ht="14.25">
      <c r="B30" s="4"/>
      <c r="C30" s="4"/>
    </row>
    <row r="31" spans="2:3" ht="14.25">
      <c r="B31" s="4"/>
      <c r="C31" s="4"/>
    </row>
    <row r="32" spans="2:3" ht="14.25">
      <c r="B32" s="4"/>
      <c r="C32" s="4"/>
    </row>
    <row r="33" spans="2:3" ht="14.25">
      <c r="B33" s="4"/>
      <c r="C33" s="4"/>
    </row>
    <row r="34" spans="2:3" ht="14.25">
      <c r="B34" s="4"/>
      <c r="C34" s="4"/>
    </row>
    <row r="35" spans="2:3" ht="14.25">
      <c r="B35" s="4"/>
      <c r="C35" s="4"/>
    </row>
    <row r="36" spans="2:3" ht="14.25">
      <c r="B36" s="4"/>
      <c r="C36" s="4"/>
    </row>
    <row r="37" spans="2:3" ht="14.25">
      <c r="B37" s="4"/>
      <c r="C37" s="4"/>
    </row>
    <row r="38" spans="2:3" ht="14.25">
      <c r="B38" s="4"/>
      <c r="C38" s="4"/>
    </row>
    <row r="39" spans="2:3" ht="14.25">
      <c r="B39" s="4"/>
      <c r="C39" s="4"/>
    </row>
    <row r="40" spans="2:3" ht="14.25">
      <c r="B40" s="4"/>
      <c r="C40" s="4"/>
    </row>
    <row r="41" spans="2:3" ht="14.25">
      <c r="B41" s="4"/>
      <c r="C41" s="4"/>
    </row>
    <row r="42" spans="2:3" ht="14.25">
      <c r="B42" s="4"/>
      <c r="C42" s="4"/>
    </row>
    <row r="43" spans="2:3" ht="14.25">
      <c r="B43" s="4"/>
      <c r="C43" s="4"/>
    </row>
    <row r="44" spans="2:3" ht="14.25">
      <c r="B44" s="4"/>
      <c r="C44" s="4"/>
    </row>
    <row r="45" spans="2:3" ht="14.25">
      <c r="B45" s="4"/>
      <c r="C45" s="4"/>
    </row>
    <row r="46" spans="2:3" ht="14.25" hidden="1">
      <c r="B46" s="4"/>
      <c r="C46" s="4"/>
    </row>
    <row r="47" ht="14.25" hidden="1"/>
    <row r="48" ht="14.25" hidden="1"/>
    <row r="49" ht="14.25" hidden="1"/>
    <row r="50" ht="14.25" hidden="1"/>
    <row r="51" ht="14.25"/>
    <row r="53" spans="2:3" ht="42.75">
      <c r="B53" s="4" t="s">
        <v>78</v>
      </c>
      <c r="C53" s="5" t="s">
        <v>241</v>
      </c>
    </row>
    <row r="55" ht="14.25"/>
    <row r="56" ht="14.25"/>
    <row r="57" ht="14.25"/>
    <row r="58" ht="14.25"/>
    <row r="59" ht="14.25"/>
    <row r="60" ht="14.25"/>
    <row r="61" ht="14.25"/>
    <row r="62" ht="14.25"/>
    <row r="63" ht="14.25"/>
    <row r="64" ht="14.25"/>
    <row r="65" ht="14.25"/>
    <row r="66" ht="14.25"/>
    <row r="67" ht="14.25"/>
    <row r="68" ht="14.25"/>
    <row r="69" ht="14.25"/>
    <row r="70" ht="14.25"/>
    <row r="71" ht="14.25"/>
    <row r="72" ht="14.25"/>
    <row r="73" ht="14.25"/>
    <row r="74" ht="14.25"/>
    <row r="76" spans="2:3" ht="14.25">
      <c r="B76" s="2" t="s">
        <v>267</v>
      </c>
      <c r="C76" s="2" t="s">
        <v>57</v>
      </c>
    </row>
    <row r="77" ht="14.25">
      <c r="C77" s="2" t="s">
        <v>58</v>
      </c>
    </row>
    <row r="78" ht="14.25">
      <c r="C78" s="2" t="s">
        <v>243</v>
      </c>
    </row>
    <row r="81" ht="14.25"/>
    <row r="82" ht="14.25"/>
    <row r="83" ht="14.25"/>
    <row r="84" ht="14.25"/>
    <row r="85" ht="60.75" customHeight="1"/>
    <row r="86" ht="14.25"/>
    <row r="87" ht="14.25"/>
    <row r="88" ht="14.25"/>
    <row r="89" ht="14.25"/>
    <row r="90" ht="14.25"/>
    <row r="91" ht="14.25"/>
    <row r="92" ht="14.25"/>
    <row r="93" ht="14.25"/>
    <row r="94" ht="14.25"/>
    <row r="95" ht="14.25"/>
    <row r="96" ht="14.25"/>
    <row r="97" ht="14.25"/>
    <row r="98" ht="14.25"/>
    <row r="99" ht="14.25"/>
    <row r="100" ht="14.25"/>
    <row r="101" ht="14.25"/>
    <row r="106" spans="2:3" ht="14.25">
      <c r="B106" s="2" t="s">
        <v>242</v>
      </c>
      <c r="C106" s="2" t="s">
        <v>461</v>
      </c>
    </row>
    <row r="107" ht="14.25">
      <c r="C107" s="2" t="s">
        <v>615</v>
      </c>
    </row>
    <row r="108" ht="14.25">
      <c r="C108" s="2" t="s">
        <v>342</v>
      </c>
    </row>
    <row r="109" ht="14.25">
      <c r="C109" s="2" t="s">
        <v>462</v>
      </c>
    </row>
    <row r="110" ht="14.25">
      <c r="C110" s="2" t="s">
        <v>613</v>
      </c>
    </row>
    <row r="113" ht="14.25"/>
    <row r="114" ht="14.25"/>
    <row r="115" ht="14.25"/>
    <row r="116" ht="14.25"/>
    <row r="117" ht="14.25"/>
    <row r="118" ht="14.25"/>
    <row r="119" ht="14.25"/>
    <row r="120" ht="14.25"/>
    <row r="121" ht="14.25"/>
    <row r="122" ht="14.25"/>
    <row r="123" ht="14.25"/>
    <row r="124" ht="14.25"/>
    <row r="125" ht="14.25"/>
    <row r="126" ht="14.25"/>
    <row r="127" ht="14.25"/>
    <row r="128" ht="14.25"/>
    <row r="129" ht="14.25"/>
    <row r="130" ht="14.25"/>
    <row r="131" ht="14.25"/>
    <row r="134" spans="2:3" ht="14.25">
      <c r="B134" s="2" t="s">
        <v>463</v>
      </c>
      <c r="C134" s="2" t="s">
        <v>367</v>
      </c>
    </row>
    <row r="135" ht="14.25">
      <c r="C135" s="2" t="s">
        <v>368</v>
      </c>
    </row>
    <row r="138" ht="14.25"/>
    <row r="139" ht="14.25"/>
    <row r="140" ht="14.25"/>
    <row r="141" ht="14.25"/>
    <row r="142" ht="14.25"/>
    <row r="143" ht="14.25"/>
    <row r="144" ht="14.25"/>
    <row r="145" ht="14.25"/>
    <row r="146" ht="14.25"/>
    <row r="147" ht="14.25"/>
    <row r="148" ht="14.25"/>
    <row r="149" ht="14.25">
      <c r="C149" s="2" t="s">
        <v>369</v>
      </c>
    </row>
    <row r="151" ht="14.25">
      <c r="C151" s="2" t="s">
        <v>370</v>
      </c>
    </row>
    <row r="152" ht="14.25">
      <c r="C152" s="2" t="s">
        <v>371</v>
      </c>
    </row>
    <row r="154" spans="2:3" ht="14.25">
      <c r="B154" s="2" t="s">
        <v>61</v>
      </c>
      <c r="C154" s="2" t="s">
        <v>616</v>
      </c>
    </row>
    <row r="155" ht="14.25">
      <c r="C155" s="2" t="s">
        <v>617</v>
      </c>
    </row>
    <row r="156" ht="14.25">
      <c r="C156" s="2" t="s">
        <v>618</v>
      </c>
    </row>
    <row r="157" ht="14.25">
      <c r="C157" s="2" t="s">
        <v>619</v>
      </c>
    </row>
    <row r="159" spans="2:3" ht="14.25">
      <c r="B159" s="2" t="s">
        <v>604</v>
      </c>
      <c r="C159" s="2" t="s">
        <v>129</v>
      </c>
    </row>
    <row r="161" spans="2:3" ht="14.25">
      <c r="B161" s="2" t="s">
        <v>372</v>
      </c>
      <c r="C161" s="2" t="s">
        <v>464</v>
      </c>
    </row>
    <row r="162" ht="14.25">
      <c r="C162" s="2" t="s">
        <v>465</v>
      </c>
    </row>
    <row r="163" ht="15">
      <c r="A163" s="6"/>
    </row>
    <row r="190" ht="14.25"/>
    <row r="191" ht="14.25"/>
    <row r="192" ht="14.25"/>
    <row r="193" ht="14.25"/>
    <row r="194" ht="14.25"/>
    <row r="195" ht="14.25"/>
    <row r="196" ht="14.25"/>
    <row r="197" ht="14.25"/>
    <row r="198" ht="14.25"/>
    <row r="199" ht="14.25"/>
    <row r="200" ht="14.25"/>
    <row r="201" ht="14.25"/>
    <row r="202" ht="14.25"/>
    <row r="203" ht="14.25"/>
    <row r="204" ht="14.25"/>
    <row r="205" ht="14.25"/>
    <row r="206" ht="14.25"/>
    <row r="207" ht="14.25"/>
    <row r="208" ht="14.25"/>
    <row r="209" ht="14.25"/>
    <row r="210" ht="14.25"/>
    <row r="211" ht="14.25"/>
    <row r="214" ht="14.25">
      <c r="B214" s="71"/>
    </row>
    <row r="216" spans="2:7" ht="30" customHeight="1">
      <c r="B216" s="372"/>
      <c r="C216" s="372"/>
      <c r="D216" s="372"/>
      <c r="E216" s="72"/>
      <c r="F216" s="72"/>
      <c r="G216" s="72"/>
    </row>
  </sheetData>
  <sheetProtection/>
  <mergeCells count="5">
    <mergeCell ref="B216:D216"/>
    <mergeCell ref="B15:G15"/>
    <mergeCell ref="A2:G2"/>
    <mergeCell ref="B12:G12"/>
    <mergeCell ref="B13:G13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9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7"/>
  <sheetViews>
    <sheetView zoomScalePageLayoutView="0" workbookViewId="0" topLeftCell="A55">
      <selection activeCell="I76" sqref="I76"/>
    </sheetView>
  </sheetViews>
  <sheetFormatPr defaultColWidth="9.00390625" defaultRowHeight="14.25"/>
  <cols>
    <col min="2" max="2" width="10.25390625" style="0" customWidth="1"/>
    <col min="3" max="3" width="9.00390625" style="9" customWidth="1"/>
    <col min="4" max="4" width="9.00390625" style="8" customWidth="1"/>
    <col min="5" max="5" width="9.75390625" style="8" customWidth="1"/>
  </cols>
  <sheetData>
    <row r="1" spans="3:5" ht="14.25">
      <c r="C1" s="9" t="s">
        <v>86</v>
      </c>
      <c r="E1" s="8" t="s">
        <v>98</v>
      </c>
    </row>
    <row r="2" spans="1:5" ht="14.25">
      <c r="A2" t="s">
        <v>297</v>
      </c>
      <c r="B2" s="213">
        <f>'หมวด 1 (LD)'!$Q$4</f>
        <v>0</v>
      </c>
      <c r="C2" s="9">
        <v>1.1</v>
      </c>
      <c r="D2" s="8">
        <f>'หมวด 1 (LD)'!$O$4</f>
        <v>0</v>
      </c>
      <c r="E2" s="10">
        <f>(D2/4)*10</f>
        <v>0</v>
      </c>
    </row>
    <row r="3" spans="1:5" ht="14.25">
      <c r="A3" t="s">
        <v>298</v>
      </c>
      <c r="B3" s="213">
        <f>'หมวด 2 (SP)'!$O$4</f>
        <v>0</v>
      </c>
      <c r="C3" s="9" t="s">
        <v>87</v>
      </c>
      <c r="D3" s="8">
        <f>'หมวด 1 (LD)'!$O$41</f>
        <v>0</v>
      </c>
      <c r="E3" s="10">
        <f>(D3/3)*10</f>
        <v>0</v>
      </c>
    </row>
    <row r="4" spans="1:5" ht="14.25">
      <c r="A4" t="s">
        <v>299</v>
      </c>
      <c r="B4" s="213">
        <f>'หมวด 3 (CS)'!$P$4</f>
        <v>0</v>
      </c>
      <c r="C4" s="9" t="s">
        <v>88</v>
      </c>
      <c r="D4" s="8">
        <f>'หมวด 2 (SP)'!$M$4</f>
        <v>0</v>
      </c>
      <c r="E4" s="10">
        <f>(D4/3)*10</f>
        <v>0</v>
      </c>
    </row>
    <row r="5" spans="1:5" ht="14.25">
      <c r="A5" t="s">
        <v>300</v>
      </c>
      <c r="B5" s="213">
        <f>'หมวด 4 (IT)'!$O$4</f>
        <v>0</v>
      </c>
      <c r="C5" s="9" t="s">
        <v>89</v>
      </c>
      <c r="D5" s="8">
        <f>'หมวด 2 (SP)'!$M$41</f>
        <v>0</v>
      </c>
      <c r="E5" s="10">
        <f>(D5/4)*10</f>
        <v>0</v>
      </c>
    </row>
    <row r="6" spans="1:5" ht="14.25">
      <c r="A6" t="s">
        <v>301</v>
      </c>
      <c r="B6" s="213">
        <f>'หมวด 5 (HR)'!$U$4</f>
        <v>0</v>
      </c>
      <c r="C6" s="9" t="s">
        <v>90</v>
      </c>
      <c r="D6" s="8">
        <f>'หมวด 3 (CS)'!$N$4</f>
        <v>0</v>
      </c>
      <c r="E6" s="10">
        <f>(D6/2)*10</f>
        <v>0</v>
      </c>
    </row>
    <row r="7" spans="1:5" ht="14.25">
      <c r="A7" t="s">
        <v>302</v>
      </c>
      <c r="B7" s="213">
        <f>'หมวด 6 (PM)'!$O$4</f>
        <v>0</v>
      </c>
      <c r="C7" s="9" t="s">
        <v>91</v>
      </c>
      <c r="D7" s="8">
        <f>'หมวด 3 (CS)'!$N$10</f>
        <v>0</v>
      </c>
      <c r="E7" s="10">
        <f>(D7/5)*10</f>
        <v>0</v>
      </c>
    </row>
    <row r="8" spans="1:5" ht="14.25">
      <c r="A8" t="s">
        <v>334</v>
      </c>
      <c r="B8" s="213" t="e">
        <f>'หมวด7 (RM)'!$K$19</f>
        <v>#VALUE!</v>
      </c>
      <c r="C8" s="9" t="s">
        <v>92</v>
      </c>
      <c r="D8" s="8">
        <f>'หมวด 4 (IT)'!$M$4</f>
        <v>0</v>
      </c>
      <c r="E8" s="10">
        <f>(D8/3)*10</f>
        <v>0</v>
      </c>
    </row>
    <row r="9" spans="3:5" ht="14.25">
      <c r="C9" s="9" t="s">
        <v>93</v>
      </c>
      <c r="D9" s="8">
        <f>'หมวด 4 (IT)'!$M$21</f>
        <v>0</v>
      </c>
      <c r="E9" s="10">
        <f>(D9/4)*10</f>
        <v>0</v>
      </c>
    </row>
    <row r="10" spans="3:5" ht="14.25">
      <c r="C10" s="9" t="s">
        <v>94</v>
      </c>
      <c r="D10" s="8">
        <f>'หมวด 5 (HR)'!$S$4</f>
        <v>0</v>
      </c>
      <c r="E10" s="10">
        <f>(D10/2)*10</f>
        <v>0</v>
      </c>
    </row>
    <row r="11" spans="3:5" ht="14.25">
      <c r="C11" s="9" t="s">
        <v>95</v>
      </c>
      <c r="D11" s="8">
        <f>'หมวด 5 (HR)'!$S$16</f>
        <v>0</v>
      </c>
      <c r="E11" s="10">
        <f>(D11/3)*10</f>
        <v>0</v>
      </c>
    </row>
    <row r="12" spans="3:5" ht="14.25">
      <c r="C12" s="9" t="s">
        <v>96</v>
      </c>
      <c r="D12" s="8">
        <f>'หมวด 6 (PM)'!$M$4</f>
        <v>0</v>
      </c>
      <c r="E12" s="10">
        <f>(D12/4)*10</f>
        <v>0</v>
      </c>
    </row>
    <row r="13" spans="3:5" ht="14.25">
      <c r="C13" s="9" t="s">
        <v>97</v>
      </c>
      <c r="D13" s="8">
        <f>'หมวด 6 (PM)'!$M$34</f>
        <v>0</v>
      </c>
      <c r="E13" s="10">
        <f>(D13/2)*10</f>
        <v>0</v>
      </c>
    </row>
    <row r="14" spans="3:5" ht="14.25">
      <c r="C14" s="9" t="s">
        <v>349</v>
      </c>
      <c r="D14" s="8" t="str">
        <f>'หมวด7 (RM)'!$K$17</f>
        <v>error!!</v>
      </c>
      <c r="E14" s="10" t="e">
        <f>(D14*2)</f>
        <v>#VALUE!</v>
      </c>
    </row>
    <row r="15" ht="14.25">
      <c r="E15" s="10"/>
    </row>
    <row r="16" ht="14.25">
      <c r="E16" s="10"/>
    </row>
    <row r="17" ht="14.25">
      <c r="E17" s="10"/>
    </row>
  </sheetData>
  <sheetProtection password="BD7B" sheet="1"/>
  <printOptions/>
  <pageMargins left="0.75" right="0.75" top="1" bottom="1" header="0.5" footer="0.5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74"/>
  <sheetViews>
    <sheetView zoomScalePageLayoutView="0" workbookViewId="0" topLeftCell="A1">
      <pane xSplit="1" topLeftCell="E1" activePane="topRight" state="frozen"/>
      <selection pane="topLeft" activeCell="A1" sqref="A1"/>
      <selection pane="topRight" activeCell="G11" sqref="G11"/>
    </sheetView>
  </sheetViews>
  <sheetFormatPr defaultColWidth="9.00390625" defaultRowHeight="14.25"/>
  <cols>
    <col min="1" max="1" width="6.25390625" style="126" customWidth="1"/>
    <col min="2" max="2" width="26.875" style="126" customWidth="1"/>
    <col min="3" max="3" width="5.625" style="126" customWidth="1"/>
    <col min="4" max="4" width="35.75390625" style="126" customWidth="1"/>
    <col min="5" max="5" width="11.75390625" style="127" customWidth="1"/>
    <col min="6" max="6" width="38.50390625" style="147" customWidth="1"/>
    <col min="7" max="7" width="13.875" style="148" customWidth="1"/>
    <col min="8" max="8" width="9.00390625" style="126" customWidth="1"/>
    <col min="9" max="9" width="22.625" style="126" hidden="1" customWidth="1"/>
    <col min="10" max="10" width="12.50390625" style="127" customWidth="1"/>
    <col min="11" max="11" width="11.75390625" style="127" customWidth="1"/>
    <col min="12" max="13" width="11.75390625" style="126" customWidth="1"/>
    <col min="14" max="14" width="0" style="126" hidden="1" customWidth="1"/>
    <col min="15" max="16" width="9.00390625" style="61" customWidth="1"/>
    <col min="17" max="17" width="11.50390625" style="61" bestFit="1" customWidth="1"/>
    <col min="18" max="18" width="0" style="126" hidden="1" customWidth="1"/>
    <col min="19" max="16384" width="9.00390625" style="126" customWidth="1"/>
  </cols>
  <sheetData>
    <row r="1" ht="12.75">
      <c r="A1" s="125" t="s">
        <v>315</v>
      </c>
    </row>
    <row r="2" ht="13.5" thickBot="1"/>
    <row r="3" spans="1:18" ht="39" thickBot="1">
      <c r="A3" s="1" t="s">
        <v>316</v>
      </c>
      <c r="B3" s="1" t="s">
        <v>314</v>
      </c>
      <c r="C3" s="1"/>
      <c r="D3" s="1" t="s">
        <v>317</v>
      </c>
      <c r="E3" s="1" t="s">
        <v>79</v>
      </c>
      <c r="F3" s="1" t="s">
        <v>99</v>
      </c>
      <c r="G3" s="1" t="s">
        <v>100</v>
      </c>
      <c r="H3" s="1" t="s">
        <v>318</v>
      </c>
      <c r="I3" s="1" t="s">
        <v>319</v>
      </c>
      <c r="J3" s="1" t="s">
        <v>35</v>
      </c>
      <c r="K3" s="1" t="s">
        <v>36</v>
      </c>
      <c r="L3" s="1" t="s">
        <v>81</v>
      </c>
      <c r="M3" s="1" t="s">
        <v>80</v>
      </c>
      <c r="N3" s="1" t="s">
        <v>310</v>
      </c>
      <c r="O3" s="26" t="s">
        <v>85</v>
      </c>
      <c r="P3" s="26" t="s">
        <v>83</v>
      </c>
      <c r="Q3" s="26" t="s">
        <v>84</v>
      </c>
      <c r="R3" s="25" t="s">
        <v>311</v>
      </c>
    </row>
    <row r="4" spans="1:18" ht="30.75" customHeight="1">
      <c r="A4" s="378" t="s">
        <v>320</v>
      </c>
      <c r="B4" s="367" t="s">
        <v>18</v>
      </c>
      <c r="C4" s="378" t="s">
        <v>19</v>
      </c>
      <c r="D4" s="349" t="s">
        <v>20</v>
      </c>
      <c r="E4" s="378">
        <v>0.5</v>
      </c>
      <c r="F4" s="17" t="s">
        <v>629</v>
      </c>
      <c r="G4" s="18">
        <v>0.1</v>
      </c>
      <c r="H4" s="18"/>
      <c r="I4" s="17"/>
      <c r="J4" s="14">
        <f>IF((H4="y"),1,0)</f>
        <v>0</v>
      </c>
      <c r="K4" s="14">
        <f aca="true" t="shared" si="0" ref="K4:K26">J4*G4</f>
        <v>0</v>
      </c>
      <c r="L4" s="378">
        <f>SUM(K4:K8)</f>
        <v>0</v>
      </c>
      <c r="M4" s="379">
        <f>SUM(L4:L14)</f>
        <v>0</v>
      </c>
      <c r="N4" s="169" t="str">
        <f>IF(AND(H4="y",H7="y",H8="y",H9="y",H12="y",H13="y",H14="y"),"ผ่าน","ไม่ผ่าน")</f>
        <v>ไม่ผ่าน</v>
      </c>
      <c r="O4" s="348">
        <f>SUM(M4:M40)</f>
        <v>0</v>
      </c>
      <c r="P4" s="370">
        <f>SUM(O4:O72)</f>
        <v>0</v>
      </c>
      <c r="Q4" s="140">
        <f>P4*100/7</f>
        <v>0</v>
      </c>
      <c r="R4" s="170">
        <f>COUNTIF(N:N,"ผ่าน")*100/7</f>
        <v>0</v>
      </c>
    </row>
    <row r="5" spans="1:18" ht="24" customHeight="1">
      <c r="A5" s="379"/>
      <c r="B5" s="369"/>
      <c r="C5" s="379"/>
      <c r="D5" s="350"/>
      <c r="E5" s="379"/>
      <c r="F5" s="30" t="s">
        <v>630</v>
      </c>
      <c r="G5" s="37">
        <v>0.075</v>
      </c>
      <c r="H5" s="21"/>
      <c r="I5" s="28"/>
      <c r="J5" s="15">
        <f aca="true" t="shared" si="1" ref="J5:J26">IF((H5="y"),1,0)</f>
        <v>0</v>
      </c>
      <c r="K5" s="15">
        <f t="shared" si="0"/>
        <v>0</v>
      </c>
      <c r="L5" s="379"/>
      <c r="M5" s="379"/>
      <c r="N5" s="169"/>
      <c r="O5" s="370"/>
      <c r="P5" s="370"/>
      <c r="Q5" s="150"/>
      <c r="R5" s="170"/>
    </row>
    <row r="6" spans="1:18" ht="27.75" customHeight="1">
      <c r="A6" s="379"/>
      <c r="B6" s="369"/>
      <c r="C6" s="379"/>
      <c r="D6" s="350"/>
      <c r="E6" s="379"/>
      <c r="F6" s="28" t="s">
        <v>631</v>
      </c>
      <c r="G6" s="21">
        <v>0.025</v>
      </c>
      <c r="H6" s="21"/>
      <c r="I6" s="28"/>
      <c r="J6" s="15">
        <f t="shared" si="1"/>
        <v>0</v>
      </c>
      <c r="K6" s="15">
        <f t="shared" si="0"/>
        <v>0</v>
      </c>
      <c r="L6" s="379"/>
      <c r="M6" s="379"/>
      <c r="N6" s="169"/>
      <c r="O6" s="370"/>
      <c r="P6" s="370"/>
      <c r="Q6" s="150"/>
      <c r="R6" s="170"/>
    </row>
    <row r="7" spans="1:18" ht="27" customHeight="1">
      <c r="A7" s="379"/>
      <c r="B7" s="369"/>
      <c r="C7" s="379"/>
      <c r="D7" s="38" t="s">
        <v>21</v>
      </c>
      <c r="E7" s="379"/>
      <c r="F7" s="28" t="s">
        <v>632</v>
      </c>
      <c r="G7" s="21">
        <v>0.2</v>
      </c>
      <c r="H7" s="21"/>
      <c r="I7" s="28"/>
      <c r="J7" s="15">
        <f t="shared" si="1"/>
        <v>0</v>
      </c>
      <c r="K7" s="15">
        <f t="shared" si="0"/>
        <v>0</v>
      </c>
      <c r="L7" s="379"/>
      <c r="M7" s="379"/>
      <c r="N7" s="171"/>
      <c r="O7" s="370"/>
      <c r="P7" s="370"/>
      <c r="Q7" s="149"/>
      <c r="R7" s="171"/>
    </row>
    <row r="8" spans="1:18" ht="28.5" customHeight="1" thickBot="1">
      <c r="A8" s="379"/>
      <c r="B8" s="369"/>
      <c r="C8" s="380"/>
      <c r="D8" s="39" t="s">
        <v>22</v>
      </c>
      <c r="E8" s="380"/>
      <c r="F8" s="11" t="s">
        <v>633</v>
      </c>
      <c r="G8" s="12">
        <v>0.1</v>
      </c>
      <c r="H8" s="12"/>
      <c r="I8" s="11"/>
      <c r="J8" s="13">
        <f t="shared" si="1"/>
        <v>0</v>
      </c>
      <c r="K8" s="13">
        <f t="shared" si="0"/>
        <v>0</v>
      </c>
      <c r="L8" s="380"/>
      <c r="M8" s="379"/>
      <c r="N8" s="172"/>
      <c r="O8" s="370"/>
      <c r="P8" s="370"/>
      <c r="Q8" s="149"/>
      <c r="R8" s="171"/>
    </row>
    <row r="9" spans="1:18" ht="24" customHeight="1" thickBot="1">
      <c r="A9" s="379"/>
      <c r="B9" s="369"/>
      <c r="C9" s="378" t="s">
        <v>23</v>
      </c>
      <c r="D9" s="375" t="s">
        <v>358</v>
      </c>
      <c r="E9" s="18">
        <v>0.3</v>
      </c>
      <c r="F9" s="17" t="s">
        <v>103</v>
      </c>
      <c r="G9" s="18">
        <v>0.1</v>
      </c>
      <c r="H9" s="18"/>
      <c r="I9" s="17"/>
      <c r="J9" s="15">
        <f t="shared" si="1"/>
        <v>0</v>
      </c>
      <c r="K9" s="14">
        <f t="shared" si="0"/>
        <v>0</v>
      </c>
      <c r="L9" s="378">
        <f>SUM(K9:K11)</f>
        <v>0</v>
      </c>
      <c r="M9" s="379"/>
      <c r="N9" s="173"/>
      <c r="O9" s="370"/>
      <c r="P9" s="370"/>
      <c r="Q9" s="149"/>
      <c r="R9" s="171"/>
    </row>
    <row r="10" spans="1:18" ht="22.5" customHeight="1" thickBot="1">
      <c r="A10" s="379"/>
      <c r="B10" s="369"/>
      <c r="C10" s="379"/>
      <c r="D10" s="376"/>
      <c r="E10" s="21"/>
      <c r="F10" s="28" t="s">
        <v>101</v>
      </c>
      <c r="G10" s="21">
        <v>0.1</v>
      </c>
      <c r="H10" s="21"/>
      <c r="I10" s="28"/>
      <c r="J10" s="15">
        <f t="shared" si="1"/>
        <v>0</v>
      </c>
      <c r="K10" s="15">
        <f t="shared" si="0"/>
        <v>0</v>
      </c>
      <c r="L10" s="379"/>
      <c r="M10" s="379"/>
      <c r="N10" s="174"/>
      <c r="O10" s="370"/>
      <c r="P10" s="370"/>
      <c r="Q10" s="149"/>
      <c r="R10" s="171"/>
    </row>
    <row r="11" spans="1:18" ht="24.75" customHeight="1" thickBot="1">
      <c r="A11" s="379"/>
      <c r="B11" s="369"/>
      <c r="C11" s="380"/>
      <c r="D11" s="377"/>
      <c r="E11" s="12"/>
      <c r="F11" s="11" t="s">
        <v>102</v>
      </c>
      <c r="G11" s="12">
        <v>0.1</v>
      </c>
      <c r="H11" s="12"/>
      <c r="I11" s="11"/>
      <c r="J11" s="13">
        <f t="shared" si="1"/>
        <v>0</v>
      </c>
      <c r="K11" s="13">
        <f t="shared" si="0"/>
        <v>0</v>
      </c>
      <c r="L11" s="380"/>
      <c r="M11" s="379"/>
      <c r="N11" s="174"/>
      <c r="O11" s="370"/>
      <c r="P11" s="370"/>
      <c r="Q11" s="149"/>
      <c r="R11" s="171"/>
    </row>
    <row r="12" spans="1:18" ht="33.75" customHeight="1">
      <c r="A12" s="379"/>
      <c r="B12" s="369"/>
      <c r="C12" s="379" t="s">
        <v>24</v>
      </c>
      <c r="D12" s="38" t="s">
        <v>25</v>
      </c>
      <c r="E12" s="379">
        <v>0.1</v>
      </c>
      <c r="F12" s="28" t="s">
        <v>634</v>
      </c>
      <c r="G12" s="21">
        <v>0.05</v>
      </c>
      <c r="H12" s="21"/>
      <c r="I12" s="28"/>
      <c r="J12" s="15">
        <f t="shared" si="1"/>
        <v>0</v>
      </c>
      <c r="K12" s="15">
        <f t="shared" si="0"/>
        <v>0</v>
      </c>
      <c r="L12" s="378">
        <f>SUM(K12:K13)</f>
        <v>0</v>
      </c>
      <c r="M12" s="379"/>
      <c r="N12" s="174"/>
      <c r="O12" s="370"/>
      <c r="P12" s="370"/>
      <c r="Q12" s="149"/>
      <c r="R12" s="171"/>
    </row>
    <row r="13" spans="1:18" ht="34.5" customHeight="1" thickBot="1">
      <c r="A13" s="379"/>
      <c r="B13" s="369"/>
      <c r="C13" s="380"/>
      <c r="D13" s="39" t="s">
        <v>26</v>
      </c>
      <c r="E13" s="380"/>
      <c r="F13" s="11" t="s">
        <v>635</v>
      </c>
      <c r="G13" s="13">
        <v>0.05</v>
      </c>
      <c r="H13" s="12"/>
      <c r="I13" s="11"/>
      <c r="J13" s="13">
        <f t="shared" si="1"/>
        <v>0</v>
      </c>
      <c r="K13" s="13">
        <f t="shared" si="0"/>
        <v>0</v>
      </c>
      <c r="L13" s="380"/>
      <c r="M13" s="379"/>
      <c r="N13" s="172"/>
      <c r="O13" s="370"/>
      <c r="P13" s="370"/>
      <c r="Q13" s="149"/>
      <c r="R13" s="171"/>
    </row>
    <row r="14" spans="1:18" ht="50.25" customHeight="1" thickBot="1">
      <c r="A14" s="380"/>
      <c r="B14" s="368"/>
      <c r="C14" s="12" t="s">
        <v>27</v>
      </c>
      <c r="D14" s="11" t="s">
        <v>359</v>
      </c>
      <c r="E14" s="12">
        <v>0.1</v>
      </c>
      <c r="F14" s="11" t="s">
        <v>106</v>
      </c>
      <c r="G14" s="12">
        <v>0.1</v>
      </c>
      <c r="H14" s="12"/>
      <c r="I14" s="11"/>
      <c r="J14" s="20">
        <f t="shared" si="1"/>
        <v>0</v>
      </c>
      <c r="K14" s="20">
        <f t="shared" si="0"/>
        <v>0</v>
      </c>
      <c r="L14" s="40">
        <f aca="true" t="shared" si="2" ref="L14:L20">SUM(K14)</f>
        <v>0</v>
      </c>
      <c r="M14" s="380"/>
      <c r="N14" s="173"/>
      <c r="O14" s="370"/>
      <c r="P14" s="370"/>
      <c r="Q14" s="149"/>
      <c r="R14" s="171"/>
    </row>
    <row r="15" spans="1:18" ht="33" customHeight="1" thickBot="1">
      <c r="A15" s="378" t="s">
        <v>338</v>
      </c>
      <c r="B15" s="367" t="s">
        <v>339</v>
      </c>
      <c r="C15" s="20" t="s">
        <v>19</v>
      </c>
      <c r="D15" s="41" t="s">
        <v>360</v>
      </c>
      <c r="E15" s="40">
        <v>0.5</v>
      </c>
      <c r="F15" s="41" t="s">
        <v>107</v>
      </c>
      <c r="G15" s="40">
        <v>0.5</v>
      </c>
      <c r="H15" s="20"/>
      <c r="I15" s="41"/>
      <c r="J15" s="20">
        <f t="shared" si="1"/>
        <v>0</v>
      </c>
      <c r="K15" s="20">
        <f t="shared" si="0"/>
        <v>0</v>
      </c>
      <c r="L15" s="40">
        <f t="shared" si="2"/>
        <v>0</v>
      </c>
      <c r="M15" s="378">
        <f>SUM(L15:L18)</f>
        <v>0</v>
      </c>
      <c r="N15" s="175" t="str">
        <f>IF(AND(H15="y",H16="y",H17="y",H18="y"),"ผ่าน","ไม่ผ่าน")</f>
        <v>ไม่ผ่าน</v>
      </c>
      <c r="O15" s="370"/>
      <c r="P15" s="370"/>
      <c r="Q15" s="149"/>
      <c r="R15" s="171"/>
    </row>
    <row r="16" spans="1:18" ht="34.5" customHeight="1" thickBot="1">
      <c r="A16" s="379"/>
      <c r="B16" s="369"/>
      <c r="C16" s="20" t="s">
        <v>23</v>
      </c>
      <c r="D16" s="41" t="s">
        <v>361</v>
      </c>
      <c r="E16" s="40">
        <v>0.3</v>
      </c>
      <c r="F16" s="41" t="s">
        <v>108</v>
      </c>
      <c r="G16" s="40">
        <v>0.3</v>
      </c>
      <c r="H16" s="20"/>
      <c r="I16" s="41"/>
      <c r="J16" s="20">
        <f t="shared" si="1"/>
        <v>0</v>
      </c>
      <c r="K16" s="20">
        <f t="shared" si="0"/>
        <v>0</v>
      </c>
      <c r="L16" s="40">
        <f t="shared" si="2"/>
        <v>0</v>
      </c>
      <c r="M16" s="379"/>
      <c r="N16" s="173"/>
      <c r="O16" s="370"/>
      <c r="P16" s="370"/>
      <c r="Q16" s="149"/>
      <c r="R16" s="171"/>
    </row>
    <row r="17" spans="1:18" ht="35.25" customHeight="1" thickBot="1">
      <c r="A17" s="379"/>
      <c r="B17" s="369"/>
      <c r="C17" s="20" t="s">
        <v>24</v>
      </c>
      <c r="D17" s="41" t="s">
        <v>362</v>
      </c>
      <c r="E17" s="40">
        <v>0.1</v>
      </c>
      <c r="F17" s="41" t="s">
        <v>109</v>
      </c>
      <c r="G17" s="40">
        <v>0.1</v>
      </c>
      <c r="H17" s="20"/>
      <c r="I17" s="41"/>
      <c r="J17" s="20">
        <f t="shared" si="1"/>
        <v>0</v>
      </c>
      <c r="K17" s="20">
        <f t="shared" si="0"/>
        <v>0</v>
      </c>
      <c r="L17" s="40">
        <f t="shared" si="2"/>
        <v>0</v>
      </c>
      <c r="M17" s="379"/>
      <c r="N17" s="173"/>
      <c r="O17" s="370"/>
      <c r="P17" s="370"/>
      <c r="Q17" s="149"/>
      <c r="R17" s="171"/>
    </row>
    <row r="18" spans="1:18" ht="69.75" customHeight="1" thickBot="1">
      <c r="A18" s="380"/>
      <c r="B18" s="368"/>
      <c r="C18" s="20" t="s">
        <v>27</v>
      </c>
      <c r="D18" s="41" t="s">
        <v>373</v>
      </c>
      <c r="E18" s="40">
        <v>0.1</v>
      </c>
      <c r="F18" s="41" t="s">
        <v>210</v>
      </c>
      <c r="G18" s="40">
        <v>0.1</v>
      </c>
      <c r="H18" s="20"/>
      <c r="I18" s="41"/>
      <c r="J18" s="20">
        <f t="shared" si="1"/>
        <v>0</v>
      </c>
      <c r="K18" s="20">
        <f t="shared" si="0"/>
        <v>0</v>
      </c>
      <c r="L18" s="40">
        <f t="shared" si="2"/>
        <v>0</v>
      </c>
      <c r="M18" s="380"/>
      <c r="N18" s="173"/>
      <c r="O18" s="370"/>
      <c r="P18" s="370"/>
      <c r="Q18" s="149"/>
      <c r="R18" s="171"/>
    </row>
    <row r="19" spans="1:18" ht="69.75" customHeight="1" thickBot="1">
      <c r="A19" s="378" t="s">
        <v>340</v>
      </c>
      <c r="B19" s="375" t="s">
        <v>341</v>
      </c>
      <c r="C19" s="20" t="s">
        <v>19</v>
      </c>
      <c r="D19" s="41" t="s">
        <v>374</v>
      </c>
      <c r="E19" s="40">
        <v>0.5</v>
      </c>
      <c r="F19" s="11" t="s">
        <v>636</v>
      </c>
      <c r="G19" s="40">
        <v>0.5</v>
      </c>
      <c r="H19" s="12"/>
      <c r="I19" s="11"/>
      <c r="J19" s="20">
        <f t="shared" si="1"/>
        <v>0</v>
      </c>
      <c r="K19" s="20">
        <f t="shared" si="0"/>
        <v>0</v>
      </c>
      <c r="L19" s="40">
        <f t="shared" si="2"/>
        <v>0</v>
      </c>
      <c r="M19" s="378">
        <f>SUM(L19:L25)</f>
        <v>0</v>
      </c>
      <c r="N19" s="175" t="str">
        <f>IF(AND(H19="y",H20="y",H21="y",H23="y"),"ผ่าน","ไม่ผ่าน")</f>
        <v>ไม่ผ่าน</v>
      </c>
      <c r="O19" s="370"/>
      <c r="P19" s="370"/>
      <c r="Q19" s="149"/>
      <c r="R19" s="171"/>
    </row>
    <row r="20" spans="1:18" ht="56.25" customHeight="1" thickBot="1">
      <c r="A20" s="379"/>
      <c r="B20" s="376"/>
      <c r="C20" s="12" t="s">
        <v>23</v>
      </c>
      <c r="D20" s="11" t="s">
        <v>375</v>
      </c>
      <c r="E20" s="12">
        <v>0.3</v>
      </c>
      <c r="F20" s="11" t="s">
        <v>637</v>
      </c>
      <c r="G20" s="12">
        <v>0.3</v>
      </c>
      <c r="H20" s="12"/>
      <c r="I20" s="11"/>
      <c r="J20" s="20">
        <f t="shared" si="1"/>
        <v>0</v>
      </c>
      <c r="K20" s="20">
        <f t="shared" si="0"/>
        <v>0</v>
      </c>
      <c r="L20" s="40">
        <f t="shared" si="2"/>
        <v>0</v>
      </c>
      <c r="M20" s="379"/>
      <c r="N20" s="173"/>
      <c r="O20" s="370"/>
      <c r="P20" s="370"/>
      <c r="Q20" s="149"/>
      <c r="R20" s="171"/>
    </row>
    <row r="21" spans="1:18" ht="28.5" customHeight="1" thickBot="1">
      <c r="A21" s="379"/>
      <c r="B21" s="376"/>
      <c r="C21" s="378" t="s">
        <v>24</v>
      </c>
      <c r="D21" s="375" t="s">
        <v>376</v>
      </c>
      <c r="E21" s="18">
        <v>0.1</v>
      </c>
      <c r="F21" s="17" t="s">
        <v>638</v>
      </c>
      <c r="G21" s="18">
        <v>0.05</v>
      </c>
      <c r="H21" s="18"/>
      <c r="I21" s="17"/>
      <c r="J21" s="15">
        <f t="shared" si="1"/>
        <v>0</v>
      </c>
      <c r="K21" s="14">
        <f t="shared" si="0"/>
        <v>0</v>
      </c>
      <c r="L21" s="378">
        <f>SUM(K21:K22)</f>
        <v>0</v>
      </c>
      <c r="M21" s="379"/>
      <c r="N21" s="173"/>
      <c r="O21" s="370"/>
      <c r="P21" s="370"/>
      <c r="Q21" s="149"/>
      <c r="R21" s="171"/>
    </row>
    <row r="22" spans="1:18" ht="47.25" customHeight="1" thickBot="1">
      <c r="A22" s="379"/>
      <c r="B22" s="376"/>
      <c r="C22" s="380"/>
      <c r="D22" s="377"/>
      <c r="E22" s="12"/>
      <c r="F22" s="11" t="s">
        <v>639</v>
      </c>
      <c r="G22" s="12">
        <v>0.05</v>
      </c>
      <c r="H22" s="12"/>
      <c r="I22" s="11"/>
      <c r="J22" s="13">
        <f t="shared" si="1"/>
        <v>0</v>
      </c>
      <c r="K22" s="13">
        <f t="shared" si="0"/>
        <v>0</v>
      </c>
      <c r="L22" s="380"/>
      <c r="M22" s="379"/>
      <c r="N22" s="173"/>
      <c r="O22" s="370"/>
      <c r="P22" s="370"/>
      <c r="Q22" s="149"/>
      <c r="R22" s="171"/>
    </row>
    <row r="23" spans="1:18" ht="26.25" customHeight="1" thickBot="1">
      <c r="A23" s="379"/>
      <c r="B23" s="376"/>
      <c r="C23" s="378" t="s">
        <v>27</v>
      </c>
      <c r="D23" s="375" t="s">
        <v>377</v>
      </c>
      <c r="E23" s="18">
        <v>0.1</v>
      </c>
      <c r="F23" s="16" t="s">
        <v>641</v>
      </c>
      <c r="G23" s="176"/>
      <c r="H23" s="14"/>
      <c r="I23" s="16"/>
      <c r="J23" s="177"/>
      <c r="K23" s="178"/>
      <c r="L23" s="378">
        <f>SUM(K24:K25)</f>
        <v>0</v>
      </c>
      <c r="M23" s="379"/>
      <c r="N23" s="173"/>
      <c r="O23" s="370"/>
      <c r="P23" s="370"/>
      <c r="Q23" s="149"/>
      <c r="R23" s="171"/>
    </row>
    <row r="24" spans="1:18" ht="26.25" customHeight="1" thickBot="1">
      <c r="A24" s="379"/>
      <c r="B24" s="376"/>
      <c r="C24" s="379"/>
      <c r="D24" s="376"/>
      <c r="E24" s="21"/>
      <c r="F24" s="28" t="s">
        <v>640</v>
      </c>
      <c r="G24" s="21">
        <v>0.05</v>
      </c>
      <c r="H24" s="21"/>
      <c r="I24" s="28"/>
      <c r="J24" s="15">
        <f>IF((H24="y"),1,0)</f>
        <v>0</v>
      </c>
      <c r="K24" s="15">
        <f>J24*G24</f>
        <v>0</v>
      </c>
      <c r="L24" s="379"/>
      <c r="M24" s="379"/>
      <c r="N24" s="173"/>
      <c r="O24" s="370"/>
      <c r="P24" s="370"/>
      <c r="Q24" s="149"/>
      <c r="R24" s="171"/>
    </row>
    <row r="25" spans="1:18" ht="24" customHeight="1" thickBot="1">
      <c r="A25" s="380"/>
      <c r="B25" s="377"/>
      <c r="C25" s="380"/>
      <c r="D25" s="377"/>
      <c r="E25" s="12"/>
      <c r="F25" s="11" t="s">
        <v>211</v>
      </c>
      <c r="G25" s="12">
        <v>0.05</v>
      </c>
      <c r="H25" s="12"/>
      <c r="I25" s="11"/>
      <c r="J25" s="13">
        <f t="shared" si="1"/>
        <v>0</v>
      </c>
      <c r="K25" s="13">
        <f t="shared" si="0"/>
        <v>0</v>
      </c>
      <c r="L25" s="380"/>
      <c r="M25" s="380"/>
      <c r="N25" s="173"/>
      <c r="O25" s="370"/>
      <c r="P25" s="370"/>
      <c r="Q25" s="149"/>
      <c r="R25" s="171"/>
    </row>
    <row r="26" spans="1:18" ht="51.75" thickBot="1">
      <c r="A26" s="379" t="s">
        <v>110</v>
      </c>
      <c r="B26" s="369" t="s">
        <v>111</v>
      </c>
      <c r="C26" s="379" t="s">
        <v>19</v>
      </c>
      <c r="D26" s="38" t="s">
        <v>112</v>
      </c>
      <c r="E26" s="379">
        <v>0.5</v>
      </c>
      <c r="F26" s="28" t="s">
        <v>274</v>
      </c>
      <c r="G26" s="21">
        <v>0.2</v>
      </c>
      <c r="H26" s="21"/>
      <c r="I26" s="28"/>
      <c r="J26" s="378">
        <f t="shared" si="1"/>
        <v>0</v>
      </c>
      <c r="K26" s="378">
        <f t="shared" si="0"/>
        <v>0</v>
      </c>
      <c r="L26" s="378">
        <f>SUM(K26,K30,K35)</f>
        <v>0</v>
      </c>
      <c r="M26" s="379">
        <f>SUM(L26:L40)</f>
        <v>0</v>
      </c>
      <c r="N26" s="175" t="str">
        <f>IF(AND(H26="y",H30="y",H35="y",H36="y",H37="y",H38="y",H39="y"),"ผ่าน","ไม่ผ่าน")</f>
        <v>ไม่ผ่าน</v>
      </c>
      <c r="O26" s="370"/>
      <c r="P26" s="370"/>
      <c r="Q26" s="149"/>
      <c r="R26" s="171"/>
    </row>
    <row r="27" spans="1:18" ht="25.5">
      <c r="A27" s="379"/>
      <c r="B27" s="369"/>
      <c r="C27" s="379"/>
      <c r="D27" s="36" t="s">
        <v>420</v>
      </c>
      <c r="E27" s="379"/>
      <c r="F27" s="34"/>
      <c r="G27" s="35"/>
      <c r="H27" s="21"/>
      <c r="I27" s="36"/>
      <c r="J27" s="379"/>
      <c r="K27" s="379"/>
      <c r="L27" s="379"/>
      <c r="M27" s="379"/>
      <c r="N27" s="174"/>
      <c r="O27" s="370"/>
      <c r="P27" s="370"/>
      <c r="Q27" s="149"/>
      <c r="R27" s="171"/>
    </row>
    <row r="28" spans="1:18" ht="14.25" customHeight="1">
      <c r="A28" s="379"/>
      <c r="B28" s="369"/>
      <c r="C28" s="379"/>
      <c r="D28" s="36" t="s">
        <v>113</v>
      </c>
      <c r="E28" s="379"/>
      <c r="F28" s="36"/>
      <c r="G28" s="21"/>
      <c r="H28" s="21"/>
      <c r="I28" s="36"/>
      <c r="J28" s="379"/>
      <c r="K28" s="379"/>
      <c r="L28" s="379"/>
      <c r="M28" s="379"/>
      <c r="N28" s="171"/>
      <c r="O28" s="370"/>
      <c r="P28" s="370"/>
      <c r="Q28" s="149"/>
      <c r="R28" s="171"/>
    </row>
    <row r="29" spans="1:18" ht="14.25" customHeight="1">
      <c r="A29" s="379"/>
      <c r="B29" s="369"/>
      <c r="C29" s="379"/>
      <c r="D29" s="36" t="s">
        <v>114</v>
      </c>
      <c r="E29" s="379"/>
      <c r="F29" s="36"/>
      <c r="G29" s="21"/>
      <c r="H29" s="21"/>
      <c r="I29" s="36"/>
      <c r="J29" s="379"/>
      <c r="K29" s="379"/>
      <c r="L29" s="379"/>
      <c r="M29" s="379"/>
      <c r="N29" s="171"/>
      <c r="O29" s="370"/>
      <c r="P29" s="370"/>
      <c r="Q29" s="149"/>
      <c r="R29" s="171"/>
    </row>
    <row r="30" spans="1:18" ht="25.5">
      <c r="A30" s="379"/>
      <c r="B30" s="369"/>
      <c r="C30" s="379"/>
      <c r="D30" s="38" t="s">
        <v>115</v>
      </c>
      <c r="E30" s="379"/>
      <c r="F30" s="28" t="s">
        <v>275</v>
      </c>
      <c r="G30" s="21">
        <v>0.2</v>
      </c>
      <c r="H30" s="21"/>
      <c r="I30" s="28"/>
      <c r="J30" s="379">
        <f>IF((H30="y"),1,0)</f>
        <v>0</v>
      </c>
      <c r="K30" s="379">
        <f>J30*G30</f>
        <v>0</v>
      </c>
      <c r="L30" s="379"/>
      <c r="M30" s="379"/>
      <c r="N30" s="171"/>
      <c r="O30" s="370"/>
      <c r="P30" s="370"/>
      <c r="Q30" s="149"/>
      <c r="R30" s="171"/>
    </row>
    <row r="31" spans="1:18" ht="14.25" customHeight="1">
      <c r="A31" s="379"/>
      <c r="B31" s="369"/>
      <c r="C31" s="379"/>
      <c r="D31" s="36" t="s">
        <v>116</v>
      </c>
      <c r="E31" s="379"/>
      <c r="F31" s="36"/>
      <c r="G31" s="21"/>
      <c r="H31" s="21"/>
      <c r="I31" s="28"/>
      <c r="J31" s="379"/>
      <c r="K31" s="379"/>
      <c r="L31" s="379"/>
      <c r="M31" s="379"/>
      <c r="N31" s="171"/>
      <c r="O31" s="370"/>
      <c r="P31" s="370"/>
      <c r="Q31" s="149"/>
      <c r="R31" s="171"/>
    </row>
    <row r="32" spans="1:18" ht="14.25" customHeight="1">
      <c r="A32" s="379"/>
      <c r="B32" s="369"/>
      <c r="C32" s="379"/>
      <c r="D32" s="36" t="s">
        <v>117</v>
      </c>
      <c r="E32" s="379"/>
      <c r="F32" s="36"/>
      <c r="G32" s="21"/>
      <c r="H32" s="21"/>
      <c r="I32" s="28"/>
      <c r="J32" s="379"/>
      <c r="K32" s="379"/>
      <c r="L32" s="379"/>
      <c r="M32" s="379"/>
      <c r="N32" s="171"/>
      <c r="O32" s="370"/>
      <c r="P32" s="370"/>
      <c r="Q32" s="149"/>
      <c r="R32" s="171"/>
    </row>
    <row r="33" spans="1:18" ht="14.25" customHeight="1">
      <c r="A33" s="379"/>
      <c r="B33" s="369"/>
      <c r="C33" s="379"/>
      <c r="D33" s="36" t="s">
        <v>118</v>
      </c>
      <c r="E33" s="379"/>
      <c r="F33" s="36"/>
      <c r="G33" s="21"/>
      <c r="H33" s="21"/>
      <c r="I33" s="28"/>
      <c r="J33" s="379"/>
      <c r="K33" s="379"/>
      <c r="L33" s="379"/>
      <c r="M33" s="379"/>
      <c r="N33" s="171"/>
      <c r="O33" s="370"/>
      <c r="P33" s="370"/>
      <c r="Q33" s="149"/>
      <c r="R33" s="171"/>
    </row>
    <row r="34" spans="1:18" ht="14.25" customHeight="1">
      <c r="A34" s="379"/>
      <c r="B34" s="369"/>
      <c r="C34" s="379"/>
      <c r="D34" s="36" t="s">
        <v>119</v>
      </c>
      <c r="E34" s="379"/>
      <c r="F34" s="36"/>
      <c r="G34" s="21"/>
      <c r="H34" s="21"/>
      <c r="I34" s="28"/>
      <c r="J34" s="379"/>
      <c r="K34" s="379"/>
      <c r="L34" s="379"/>
      <c r="M34" s="379"/>
      <c r="N34" s="171"/>
      <c r="O34" s="370"/>
      <c r="P34" s="370"/>
      <c r="Q34" s="149"/>
      <c r="R34" s="171"/>
    </row>
    <row r="35" spans="1:18" ht="45" customHeight="1" thickBot="1">
      <c r="A35" s="379"/>
      <c r="B35" s="369"/>
      <c r="C35" s="380"/>
      <c r="D35" s="39" t="s">
        <v>120</v>
      </c>
      <c r="E35" s="380"/>
      <c r="F35" s="11" t="s">
        <v>276</v>
      </c>
      <c r="G35" s="12">
        <v>0.1</v>
      </c>
      <c r="H35" s="12"/>
      <c r="I35" s="11"/>
      <c r="J35" s="13">
        <f>IF((H35="y"),1,0)</f>
        <v>0</v>
      </c>
      <c r="K35" s="15">
        <f>J35*G35</f>
        <v>0</v>
      </c>
      <c r="L35" s="380"/>
      <c r="M35" s="379"/>
      <c r="N35" s="172"/>
      <c r="O35" s="370"/>
      <c r="P35" s="370"/>
      <c r="Q35" s="149"/>
      <c r="R35" s="171"/>
    </row>
    <row r="36" spans="1:18" ht="31.5" customHeight="1">
      <c r="A36" s="379"/>
      <c r="B36" s="369"/>
      <c r="C36" s="378" t="s">
        <v>23</v>
      </c>
      <c r="D36" s="38" t="s">
        <v>121</v>
      </c>
      <c r="E36" s="378">
        <v>0.3</v>
      </c>
      <c r="F36" s="28" t="s">
        <v>277</v>
      </c>
      <c r="G36" s="14">
        <v>0.2</v>
      </c>
      <c r="H36" s="21"/>
      <c r="I36" s="28"/>
      <c r="J36" s="378">
        <f>IF((H36="y"),1,0)</f>
        <v>0</v>
      </c>
      <c r="K36" s="378">
        <f>J36*G36</f>
        <v>0</v>
      </c>
      <c r="L36" s="378">
        <f>SUM(K36,K38)</f>
        <v>0</v>
      </c>
      <c r="M36" s="379"/>
      <c r="N36" s="174"/>
      <c r="O36" s="370"/>
      <c r="P36" s="370"/>
      <c r="Q36" s="149"/>
      <c r="R36" s="171"/>
    </row>
    <row r="37" spans="1:18" ht="24" customHeight="1">
      <c r="A37" s="379"/>
      <c r="B37" s="369"/>
      <c r="C37" s="379"/>
      <c r="D37" s="38" t="s">
        <v>122</v>
      </c>
      <c r="E37" s="379"/>
      <c r="F37" s="28"/>
      <c r="G37" s="15"/>
      <c r="H37" s="21"/>
      <c r="I37" s="28"/>
      <c r="J37" s="379"/>
      <c r="K37" s="379"/>
      <c r="L37" s="379"/>
      <c r="M37" s="379"/>
      <c r="N37" s="171"/>
      <c r="O37" s="370"/>
      <c r="P37" s="370"/>
      <c r="Q37" s="149"/>
      <c r="R37" s="171"/>
    </row>
    <row r="38" spans="1:18" ht="36.75" customHeight="1" thickBot="1">
      <c r="A38" s="379"/>
      <c r="B38" s="369"/>
      <c r="C38" s="380"/>
      <c r="D38" s="39" t="s">
        <v>123</v>
      </c>
      <c r="E38" s="380"/>
      <c r="F38" s="11" t="s">
        <v>278</v>
      </c>
      <c r="G38" s="13">
        <v>0.1</v>
      </c>
      <c r="H38" s="12"/>
      <c r="I38" s="11"/>
      <c r="J38" s="13">
        <f aca="true" t="shared" si="3" ref="J38:J44">IF((H38="y"),1,0)</f>
        <v>0</v>
      </c>
      <c r="K38" s="15">
        <f aca="true" t="shared" si="4" ref="K38:K58">J38*G38</f>
        <v>0</v>
      </c>
      <c r="L38" s="380"/>
      <c r="M38" s="379"/>
      <c r="N38" s="172"/>
      <c r="O38" s="370"/>
      <c r="P38" s="370"/>
      <c r="Q38" s="149"/>
      <c r="R38" s="171"/>
    </row>
    <row r="39" spans="1:18" ht="30" customHeight="1">
      <c r="A39" s="379"/>
      <c r="B39" s="369"/>
      <c r="C39" s="378" t="s">
        <v>124</v>
      </c>
      <c r="D39" s="367" t="s">
        <v>378</v>
      </c>
      <c r="E39" s="378">
        <v>0.2</v>
      </c>
      <c r="F39" s="16" t="s">
        <v>280</v>
      </c>
      <c r="G39" s="14">
        <v>0.1</v>
      </c>
      <c r="H39" s="14"/>
      <c r="I39" s="367"/>
      <c r="J39" s="15">
        <f t="shared" si="3"/>
        <v>0</v>
      </c>
      <c r="K39" s="14">
        <f t="shared" si="4"/>
        <v>0</v>
      </c>
      <c r="L39" s="378">
        <f>SUM(K39:K40)</f>
        <v>0</v>
      </c>
      <c r="M39" s="379"/>
      <c r="N39" s="174"/>
      <c r="O39" s="370"/>
      <c r="P39" s="370"/>
      <c r="Q39" s="149"/>
      <c r="R39" s="171"/>
    </row>
    <row r="40" spans="1:18" ht="29.25" customHeight="1" thickBot="1">
      <c r="A40" s="380"/>
      <c r="B40" s="368"/>
      <c r="C40" s="380"/>
      <c r="D40" s="368"/>
      <c r="E40" s="380"/>
      <c r="F40" s="19" t="s">
        <v>279</v>
      </c>
      <c r="G40" s="13">
        <v>0.1</v>
      </c>
      <c r="H40" s="13"/>
      <c r="I40" s="368"/>
      <c r="J40" s="13">
        <f t="shared" si="3"/>
        <v>0</v>
      </c>
      <c r="K40" s="13">
        <f t="shared" si="4"/>
        <v>0</v>
      </c>
      <c r="L40" s="380"/>
      <c r="M40" s="380"/>
      <c r="N40" s="172"/>
      <c r="O40" s="371"/>
      <c r="P40" s="370"/>
      <c r="Q40" s="149"/>
      <c r="R40" s="171"/>
    </row>
    <row r="41" spans="1:18" ht="56.25" customHeight="1">
      <c r="A41" s="378" t="s">
        <v>125</v>
      </c>
      <c r="B41" s="367" t="s">
        <v>678</v>
      </c>
      <c r="C41" s="378" t="s">
        <v>19</v>
      </c>
      <c r="D41" s="38" t="s">
        <v>193</v>
      </c>
      <c r="E41" s="381">
        <v>0.5</v>
      </c>
      <c r="F41" s="218" t="s">
        <v>421</v>
      </c>
      <c r="G41" s="89">
        <v>0.1</v>
      </c>
      <c r="H41" s="18"/>
      <c r="I41" s="17"/>
      <c r="J41" s="14">
        <f t="shared" si="3"/>
        <v>0</v>
      </c>
      <c r="K41" s="14">
        <f t="shared" si="4"/>
        <v>0</v>
      </c>
      <c r="L41" s="378">
        <f>SUM(K41:K49)</f>
        <v>0</v>
      </c>
      <c r="M41" s="378">
        <f>SUM(L41:L56)</f>
        <v>0</v>
      </c>
      <c r="N41" s="179" t="str">
        <f>IF(AND(H41="y",H42="y",H43="y",H45="y",H55="y",H56="y"),"ผ่าน","ไม่ผ่าน")</f>
        <v>ไม่ผ่าน</v>
      </c>
      <c r="O41" s="348">
        <f>SUM(M41:M72)</f>
        <v>0</v>
      </c>
      <c r="P41" s="370"/>
      <c r="Q41" s="149"/>
      <c r="R41" s="171"/>
    </row>
    <row r="42" spans="1:18" ht="32.25" customHeight="1">
      <c r="A42" s="379"/>
      <c r="B42" s="369"/>
      <c r="C42" s="379"/>
      <c r="D42" s="38" t="s">
        <v>194</v>
      </c>
      <c r="E42" s="366"/>
      <c r="F42" s="30" t="s">
        <v>281</v>
      </c>
      <c r="G42" s="37">
        <v>0.1</v>
      </c>
      <c r="H42" s="21"/>
      <c r="I42" s="28"/>
      <c r="J42" s="15">
        <f t="shared" si="3"/>
        <v>0</v>
      </c>
      <c r="K42" s="15">
        <f t="shared" si="4"/>
        <v>0</v>
      </c>
      <c r="L42" s="379"/>
      <c r="M42" s="379"/>
      <c r="N42" s="171"/>
      <c r="O42" s="370"/>
      <c r="P42" s="370"/>
      <c r="Q42" s="149"/>
      <c r="R42" s="171"/>
    </row>
    <row r="43" spans="1:18" ht="58.5" customHeight="1" thickBot="1">
      <c r="A43" s="379"/>
      <c r="B43" s="369"/>
      <c r="C43" s="379"/>
      <c r="D43" s="38" t="s">
        <v>195</v>
      </c>
      <c r="E43" s="366"/>
      <c r="F43" s="30" t="s">
        <v>196</v>
      </c>
      <c r="G43" s="37">
        <v>0.1</v>
      </c>
      <c r="H43" s="21"/>
      <c r="I43" s="11"/>
      <c r="J43" s="15">
        <f t="shared" si="3"/>
        <v>0</v>
      </c>
      <c r="K43" s="15">
        <f t="shared" si="4"/>
        <v>0</v>
      </c>
      <c r="L43" s="379"/>
      <c r="M43" s="379"/>
      <c r="N43" s="172"/>
      <c r="O43" s="370"/>
      <c r="P43" s="370"/>
      <c r="Q43" s="149"/>
      <c r="R43" s="171"/>
    </row>
    <row r="44" spans="1:18" ht="28.5" customHeight="1" thickBot="1">
      <c r="A44" s="379"/>
      <c r="B44" s="369"/>
      <c r="C44" s="379"/>
      <c r="D44" s="53" t="s">
        <v>130</v>
      </c>
      <c r="E44" s="366"/>
      <c r="F44" s="30" t="s">
        <v>282</v>
      </c>
      <c r="G44" s="37">
        <v>0.1</v>
      </c>
      <c r="H44" s="15"/>
      <c r="I44" s="28"/>
      <c r="J44" s="15">
        <f t="shared" si="3"/>
        <v>0</v>
      </c>
      <c r="K44" s="15">
        <f t="shared" si="4"/>
        <v>0</v>
      </c>
      <c r="L44" s="379"/>
      <c r="M44" s="379"/>
      <c r="N44" s="172"/>
      <c r="O44" s="370"/>
      <c r="P44" s="370"/>
      <c r="Q44" s="149"/>
      <c r="R44" s="171"/>
    </row>
    <row r="45" spans="1:18" ht="24.75" customHeight="1" thickBot="1">
      <c r="A45" s="379"/>
      <c r="B45" s="369"/>
      <c r="C45" s="379"/>
      <c r="D45" s="171"/>
      <c r="F45" s="83" t="s">
        <v>422</v>
      </c>
      <c r="G45" s="37"/>
      <c r="H45" s="21"/>
      <c r="I45" s="11"/>
      <c r="J45" s="21"/>
      <c r="K45" s="21"/>
      <c r="L45" s="379"/>
      <c r="M45" s="379"/>
      <c r="N45" s="173"/>
      <c r="O45" s="370"/>
      <c r="P45" s="370"/>
      <c r="Q45" s="149"/>
      <c r="R45" s="171"/>
    </row>
    <row r="46" spans="1:18" ht="24" customHeight="1" thickBot="1">
      <c r="A46" s="379"/>
      <c r="B46" s="369"/>
      <c r="C46" s="379"/>
      <c r="D46" s="28"/>
      <c r="E46" s="37"/>
      <c r="F46" s="83" t="s">
        <v>423</v>
      </c>
      <c r="G46" s="37">
        <v>0.025</v>
      </c>
      <c r="H46" s="21"/>
      <c r="I46" s="11"/>
      <c r="J46" s="15">
        <f aca="true" t="shared" si="5" ref="J46:J58">IF((H46="y"),1,0)</f>
        <v>0</v>
      </c>
      <c r="K46" s="15">
        <f t="shared" si="4"/>
        <v>0</v>
      </c>
      <c r="L46" s="379"/>
      <c r="M46" s="379"/>
      <c r="N46" s="173"/>
      <c r="O46" s="370"/>
      <c r="P46" s="370"/>
      <c r="Q46" s="149"/>
      <c r="R46" s="171"/>
    </row>
    <row r="47" spans="1:18" ht="24.75" customHeight="1" thickBot="1">
      <c r="A47" s="379"/>
      <c r="B47" s="369"/>
      <c r="C47" s="379"/>
      <c r="D47" s="28"/>
      <c r="E47" s="37"/>
      <c r="F47" s="83" t="s">
        <v>424</v>
      </c>
      <c r="G47" s="37">
        <v>0.025</v>
      </c>
      <c r="H47" s="21"/>
      <c r="I47" s="11"/>
      <c r="J47" s="15">
        <f t="shared" si="5"/>
        <v>0</v>
      </c>
      <c r="K47" s="15">
        <f t="shared" si="4"/>
        <v>0</v>
      </c>
      <c r="L47" s="379"/>
      <c r="M47" s="379"/>
      <c r="N47" s="173"/>
      <c r="O47" s="370"/>
      <c r="P47" s="370"/>
      <c r="Q47" s="149"/>
      <c r="R47" s="171"/>
    </row>
    <row r="48" spans="1:18" ht="24.75" customHeight="1" thickBot="1">
      <c r="A48" s="379"/>
      <c r="B48" s="369"/>
      <c r="C48" s="379"/>
      <c r="D48" s="28"/>
      <c r="E48" s="37"/>
      <c r="F48" s="83" t="s">
        <v>426</v>
      </c>
      <c r="G48" s="37">
        <v>0.025</v>
      </c>
      <c r="H48" s="21"/>
      <c r="I48" s="11"/>
      <c r="J48" s="15">
        <f t="shared" si="5"/>
        <v>0</v>
      </c>
      <c r="K48" s="15">
        <f t="shared" si="4"/>
        <v>0</v>
      </c>
      <c r="L48" s="379"/>
      <c r="M48" s="379"/>
      <c r="N48" s="173"/>
      <c r="O48" s="370"/>
      <c r="P48" s="370"/>
      <c r="Q48" s="149"/>
      <c r="R48" s="171"/>
    </row>
    <row r="49" spans="1:18" ht="24" customHeight="1" thickBot="1">
      <c r="A49" s="379"/>
      <c r="B49" s="369"/>
      <c r="C49" s="380"/>
      <c r="D49" s="28"/>
      <c r="E49" s="37"/>
      <c r="F49" s="84" t="s">
        <v>427</v>
      </c>
      <c r="G49" s="90">
        <v>0.025</v>
      </c>
      <c r="H49" s="12"/>
      <c r="I49" s="11"/>
      <c r="J49" s="13">
        <f t="shared" si="5"/>
        <v>0</v>
      </c>
      <c r="K49" s="13">
        <f t="shared" si="4"/>
        <v>0</v>
      </c>
      <c r="L49" s="380"/>
      <c r="M49" s="379"/>
      <c r="N49" s="173"/>
      <c r="O49" s="370"/>
      <c r="P49" s="370"/>
      <c r="Q49" s="149"/>
      <c r="R49" s="171"/>
    </row>
    <row r="50" spans="1:18" ht="30.75" customHeight="1" thickBot="1">
      <c r="A50" s="379"/>
      <c r="B50" s="369"/>
      <c r="C50" s="16" t="s">
        <v>23</v>
      </c>
      <c r="D50" s="115" t="s">
        <v>379</v>
      </c>
      <c r="E50" s="89">
        <v>0.3</v>
      </c>
      <c r="F50" s="30" t="s">
        <v>283</v>
      </c>
      <c r="G50" s="37"/>
      <c r="H50" s="21"/>
      <c r="I50" s="28"/>
      <c r="J50" s="21"/>
      <c r="K50" s="21"/>
      <c r="L50" s="378">
        <f>SUM(K51:K54)</f>
        <v>0</v>
      </c>
      <c r="M50" s="379"/>
      <c r="N50" s="173"/>
      <c r="O50" s="370"/>
      <c r="P50" s="370"/>
      <c r="Q50" s="149"/>
      <c r="R50" s="171"/>
    </row>
    <row r="51" spans="1:18" ht="23.25" customHeight="1" thickBot="1">
      <c r="A51" s="379"/>
      <c r="B51" s="369"/>
      <c r="C51" s="24"/>
      <c r="D51" s="28"/>
      <c r="E51" s="37"/>
      <c r="F51" s="83" t="s">
        <v>428</v>
      </c>
      <c r="G51" s="37">
        <v>0.075</v>
      </c>
      <c r="H51" s="21"/>
      <c r="I51" s="11"/>
      <c r="J51" s="15">
        <f t="shared" si="5"/>
        <v>0</v>
      </c>
      <c r="K51" s="15">
        <f t="shared" si="4"/>
        <v>0</v>
      </c>
      <c r="L51" s="379"/>
      <c r="M51" s="379"/>
      <c r="N51" s="173"/>
      <c r="O51" s="370"/>
      <c r="P51" s="370"/>
      <c r="Q51" s="149"/>
      <c r="R51" s="171"/>
    </row>
    <row r="52" spans="1:18" ht="24" customHeight="1" thickBot="1">
      <c r="A52" s="379"/>
      <c r="B52" s="369"/>
      <c r="C52" s="24"/>
      <c r="D52" s="28"/>
      <c r="E52" s="37"/>
      <c r="F52" s="83" t="s">
        <v>429</v>
      </c>
      <c r="G52" s="37">
        <v>0.075</v>
      </c>
      <c r="H52" s="21"/>
      <c r="I52" s="11"/>
      <c r="J52" s="15">
        <f t="shared" si="5"/>
        <v>0</v>
      </c>
      <c r="K52" s="15">
        <f t="shared" si="4"/>
        <v>0</v>
      </c>
      <c r="L52" s="379"/>
      <c r="M52" s="379"/>
      <c r="N52" s="173"/>
      <c r="O52" s="370"/>
      <c r="P52" s="370"/>
      <c r="Q52" s="149"/>
      <c r="R52" s="171"/>
    </row>
    <row r="53" spans="1:18" ht="24.75" customHeight="1" thickBot="1">
      <c r="A53" s="379"/>
      <c r="B53" s="369"/>
      <c r="C53" s="24"/>
      <c r="D53" s="28"/>
      <c r="E53" s="37"/>
      <c r="F53" s="83" t="s">
        <v>321</v>
      </c>
      <c r="G53" s="37">
        <v>0.075</v>
      </c>
      <c r="H53" s="21"/>
      <c r="I53" s="11"/>
      <c r="J53" s="15">
        <f t="shared" si="5"/>
        <v>0</v>
      </c>
      <c r="K53" s="15">
        <f t="shared" si="4"/>
        <v>0</v>
      </c>
      <c r="L53" s="379"/>
      <c r="M53" s="379"/>
      <c r="N53" s="173"/>
      <c r="O53" s="370"/>
      <c r="P53" s="370"/>
      <c r="Q53" s="149"/>
      <c r="R53" s="171"/>
    </row>
    <row r="54" spans="1:18" ht="25.5" customHeight="1" thickBot="1">
      <c r="A54" s="379"/>
      <c r="B54" s="369"/>
      <c r="C54" s="19"/>
      <c r="D54" s="11"/>
      <c r="E54" s="90"/>
      <c r="F54" s="84" t="s">
        <v>322</v>
      </c>
      <c r="G54" s="73">
        <v>0.075</v>
      </c>
      <c r="H54" s="12"/>
      <c r="I54" s="11"/>
      <c r="J54" s="13">
        <f t="shared" si="5"/>
        <v>0</v>
      </c>
      <c r="K54" s="13">
        <f t="shared" si="4"/>
        <v>0</v>
      </c>
      <c r="L54" s="380"/>
      <c r="M54" s="379"/>
      <c r="N54" s="173"/>
      <c r="O54" s="370"/>
      <c r="P54" s="370"/>
      <c r="Q54" s="149"/>
      <c r="R54" s="171"/>
    </row>
    <row r="55" spans="1:18" ht="76.5" customHeight="1" thickBot="1">
      <c r="A55" s="379"/>
      <c r="B55" s="369"/>
      <c r="C55" s="12" t="s">
        <v>24</v>
      </c>
      <c r="D55" s="43" t="s">
        <v>380</v>
      </c>
      <c r="E55" s="12">
        <v>0.1</v>
      </c>
      <c r="F55" s="11" t="s">
        <v>284</v>
      </c>
      <c r="G55" s="12">
        <v>0.1</v>
      </c>
      <c r="H55" s="12"/>
      <c r="I55" s="11"/>
      <c r="J55" s="20">
        <f t="shared" si="5"/>
        <v>0</v>
      </c>
      <c r="K55" s="20">
        <f t="shared" si="4"/>
        <v>0</v>
      </c>
      <c r="L55" s="40">
        <f>SUM(K55)</f>
        <v>0</v>
      </c>
      <c r="M55" s="379"/>
      <c r="N55" s="173"/>
      <c r="O55" s="370"/>
      <c r="P55" s="370"/>
      <c r="Q55" s="149"/>
      <c r="R55" s="171"/>
    </row>
    <row r="56" spans="1:18" ht="61.5" customHeight="1" thickBot="1">
      <c r="A56" s="380"/>
      <c r="B56" s="368"/>
      <c r="C56" s="20" t="s">
        <v>27</v>
      </c>
      <c r="D56" s="43" t="s">
        <v>381</v>
      </c>
      <c r="E56" s="40">
        <v>0.1</v>
      </c>
      <c r="F56" s="43" t="s">
        <v>285</v>
      </c>
      <c r="G56" s="12">
        <v>0.1</v>
      </c>
      <c r="H56" s="12"/>
      <c r="I56" s="11"/>
      <c r="J56" s="20">
        <f t="shared" si="5"/>
        <v>0</v>
      </c>
      <c r="K56" s="20">
        <f t="shared" si="4"/>
        <v>0</v>
      </c>
      <c r="L56" s="40">
        <f>SUM(K56)</f>
        <v>0</v>
      </c>
      <c r="M56" s="380"/>
      <c r="N56" s="173"/>
      <c r="O56" s="370"/>
      <c r="P56" s="370"/>
      <c r="Q56" s="149"/>
      <c r="R56" s="171"/>
    </row>
    <row r="57" spans="1:18" ht="46.5" customHeight="1" thickBot="1">
      <c r="A57" s="378" t="s">
        <v>126</v>
      </c>
      <c r="B57" s="375" t="s">
        <v>679</v>
      </c>
      <c r="C57" s="20" t="s">
        <v>19</v>
      </c>
      <c r="D57" s="43" t="s">
        <v>382</v>
      </c>
      <c r="E57" s="20">
        <v>0.5</v>
      </c>
      <c r="F57" s="43" t="s">
        <v>642</v>
      </c>
      <c r="G57" s="40">
        <v>0.5</v>
      </c>
      <c r="H57" s="40"/>
      <c r="I57" s="11"/>
      <c r="J57" s="20">
        <f t="shared" si="5"/>
        <v>0</v>
      </c>
      <c r="K57" s="20">
        <f t="shared" si="4"/>
        <v>0</v>
      </c>
      <c r="L57" s="20">
        <f>SUM(K57:K57)</f>
        <v>0</v>
      </c>
      <c r="M57" s="378">
        <f>SUM(L57:L67)</f>
        <v>0</v>
      </c>
      <c r="N57" s="175" t="e">
        <f>IF(AND(H57="y",H58="y",#REF!="y",H66="y",H67="y"),"ผ่าน","ไม่ผ่าน")</f>
        <v>#REF!</v>
      </c>
      <c r="O57" s="370"/>
      <c r="P57" s="370"/>
      <c r="Q57" s="149"/>
      <c r="R57" s="171"/>
    </row>
    <row r="58" spans="1:18" ht="51">
      <c r="A58" s="379"/>
      <c r="B58" s="376"/>
      <c r="C58" s="379" t="s">
        <v>23</v>
      </c>
      <c r="D58" s="38" t="s">
        <v>383</v>
      </c>
      <c r="E58" s="379">
        <v>0.3</v>
      </c>
      <c r="F58" s="180" t="s">
        <v>643</v>
      </c>
      <c r="G58" s="21">
        <v>0.3</v>
      </c>
      <c r="H58" s="21"/>
      <c r="I58" s="28"/>
      <c r="J58" s="378">
        <f t="shared" si="5"/>
        <v>0</v>
      </c>
      <c r="K58" s="378">
        <f t="shared" si="4"/>
        <v>0</v>
      </c>
      <c r="L58" s="378">
        <f aca="true" t="shared" si="6" ref="L58:L65">SUM(K58:K58)</f>
        <v>0</v>
      </c>
      <c r="M58" s="379"/>
      <c r="N58" s="174"/>
      <c r="O58" s="370"/>
      <c r="P58" s="370"/>
      <c r="Q58" s="149"/>
      <c r="R58" s="171"/>
    </row>
    <row r="59" spans="1:18" ht="29.25" customHeight="1">
      <c r="A59" s="379"/>
      <c r="B59" s="376"/>
      <c r="C59" s="379"/>
      <c r="D59" s="28" t="s">
        <v>127</v>
      </c>
      <c r="E59" s="379"/>
      <c r="F59" s="28"/>
      <c r="G59" s="21"/>
      <c r="H59" s="21"/>
      <c r="I59" s="28"/>
      <c r="J59" s="379"/>
      <c r="K59" s="379"/>
      <c r="L59" s="379">
        <f t="shared" si="6"/>
        <v>0</v>
      </c>
      <c r="M59" s="379"/>
      <c r="N59" s="171"/>
      <c r="O59" s="370"/>
      <c r="P59" s="370"/>
      <c r="Q59" s="149"/>
      <c r="R59" s="171"/>
    </row>
    <row r="60" spans="1:18" ht="41.25" customHeight="1">
      <c r="A60" s="379"/>
      <c r="B60" s="376"/>
      <c r="C60" s="379"/>
      <c r="D60" s="44" t="s">
        <v>433</v>
      </c>
      <c r="E60" s="379"/>
      <c r="F60" s="44"/>
      <c r="G60" s="21"/>
      <c r="H60" s="21"/>
      <c r="I60" s="44"/>
      <c r="J60" s="379"/>
      <c r="K60" s="379"/>
      <c r="L60" s="379">
        <f t="shared" si="6"/>
        <v>0</v>
      </c>
      <c r="M60" s="379"/>
      <c r="N60" s="171"/>
      <c r="O60" s="370"/>
      <c r="P60" s="370"/>
      <c r="Q60" s="149"/>
      <c r="R60" s="171"/>
    </row>
    <row r="61" spans="1:18" ht="55.5" customHeight="1">
      <c r="A61" s="379"/>
      <c r="B61" s="376"/>
      <c r="C61" s="379"/>
      <c r="D61" s="88" t="s">
        <v>434</v>
      </c>
      <c r="E61" s="379"/>
      <c r="F61" s="28"/>
      <c r="G61" s="21"/>
      <c r="H61" s="21"/>
      <c r="I61" s="28"/>
      <c r="J61" s="379"/>
      <c r="K61" s="379"/>
      <c r="L61" s="379">
        <f t="shared" si="6"/>
        <v>0</v>
      </c>
      <c r="M61" s="379"/>
      <c r="N61" s="171"/>
      <c r="O61" s="370"/>
      <c r="P61" s="370"/>
      <c r="Q61" s="149"/>
      <c r="R61" s="171"/>
    </row>
    <row r="62" spans="1:18" ht="32.25" customHeight="1">
      <c r="A62" s="379"/>
      <c r="B62" s="376"/>
      <c r="C62" s="379"/>
      <c r="D62" s="28" t="s">
        <v>435</v>
      </c>
      <c r="E62" s="379"/>
      <c r="F62" s="28"/>
      <c r="G62" s="21"/>
      <c r="H62" s="21"/>
      <c r="I62" s="28"/>
      <c r="J62" s="379"/>
      <c r="K62" s="379"/>
      <c r="L62" s="379">
        <f t="shared" si="6"/>
        <v>0</v>
      </c>
      <c r="M62" s="379"/>
      <c r="N62" s="171"/>
      <c r="O62" s="370"/>
      <c r="P62" s="370"/>
      <c r="Q62" s="149"/>
      <c r="R62" s="171"/>
    </row>
    <row r="63" spans="1:18" ht="32.25" customHeight="1">
      <c r="A63" s="379"/>
      <c r="B63" s="376"/>
      <c r="C63" s="379"/>
      <c r="D63" s="44" t="s">
        <v>436</v>
      </c>
      <c r="E63" s="379"/>
      <c r="F63" s="44"/>
      <c r="G63" s="21"/>
      <c r="H63" s="21"/>
      <c r="I63" s="44"/>
      <c r="J63" s="379"/>
      <c r="K63" s="379"/>
      <c r="L63" s="379">
        <f t="shared" si="6"/>
        <v>0</v>
      </c>
      <c r="M63" s="379"/>
      <c r="N63" s="171"/>
      <c r="O63" s="370"/>
      <c r="P63" s="370"/>
      <c r="Q63" s="149"/>
      <c r="R63" s="171"/>
    </row>
    <row r="64" spans="1:18" ht="30" customHeight="1">
      <c r="A64" s="379"/>
      <c r="B64" s="376"/>
      <c r="C64" s="379"/>
      <c r="D64" s="28" t="s">
        <v>437</v>
      </c>
      <c r="E64" s="379"/>
      <c r="F64" s="28"/>
      <c r="G64" s="21"/>
      <c r="H64" s="21"/>
      <c r="I64" s="28"/>
      <c r="J64" s="379"/>
      <c r="K64" s="379"/>
      <c r="L64" s="379">
        <f t="shared" si="6"/>
        <v>0</v>
      </c>
      <c r="M64" s="379"/>
      <c r="N64" s="171"/>
      <c r="O64" s="370"/>
      <c r="P64" s="370"/>
      <c r="Q64" s="149"/>
      <c r="R64" s="171"/>
    </row>
    <row r="65" spans="1:18" ht="31.5" customHeight="1" thickBot="1">
      <c r="A65" s="379"/>
      <c r="B65" s="376"/>
      <c r="C65" s="379"/>
      <c r="D65" s="28" t="s">
        <v>438</v>
      </c>
      <c r="E65" s="379"/>
      <c r="F65" s="19"/>
      <c r="G65" s="21"/>
      <c r="H65" s="13"/>
      <c r="I65" s="28"/>
      <c r="J65" s="380"/>
      <c r="K65" s="380"/>
      <c r="L65" s="380">
        <f t="shared" si="6"/>
        <v>0</v>
      </c>
      <c r="M65" s="379"/>
      <c r="N65" s="171"/>
      <c r="O65" s="370"/>
      <c r="P65" s="370"/>
      <c r="Q65" s="149"/>
      <c r="R65" s="171"/>
    </row>
    <row r="66" spans="1:18" ht="51.75" thickBot="1">
      <c r="A66" s="379"/>
      <c r="B66" s="376"/>
      <c r="C66" s="20" t="s">
        <v>24</v>
      </c>
      <c r="D66" s="43" t="s">
        <v>384</v>
      </c>
      <c r="E66" s="20">
        <v>0.1</v>
      </c>
      <c r="F66" s="11" t="s">
        <v>644</v>
      </c>
      <c r="G66" s="20">
        <v>0.1</v>
      </c>
      <c r="H66" s="12"/>
      <c r="I66" s="11"/>
      <c r="J66" s="20">
        <f>IF((H66="y"),1,0)</f>
        <v>0</v>
      </c>
      <c r="K66" s="20">
        <f aca="true" t="shared" si="7" ref="K66:K72">J66*G66</f>
        <v>0</v>
      </c>
      <c r="L66" s="40">
        <f>SUM(K66)</f>
        <v>0</v>
      </c>
      <c r="M66" s="379"/>
      <c r="N66" s="173"/>
      <c r="O66" s="370"/>
      <c r="P66" s="370"/>
      <c r="Q66" s="149"/>
      <c r="R66" s="171"/>
    </row>
    <row r="67" spans="1:18" ht="41.25" customHeight="1" thickBot="1">
      <c r="A67" s="380"/>
      <c r="B67" s="377"/>
      <c r="C67" s="12" t="s">
        <v>27</v>
      </c>
      <c r="D67" s="181" t="s">
        <v>385</v>
      </c>
      <c r="E67" s="12">
        <v>0.1</v>
      </c>
      <c r="F67" s="11" t="s">
        <v>645</v>
      </c>
      <c r="G67" s="12">
        <v>0.1</v>
      </c>
      <c r="H67" s="12"/>
      <c r="I67" s="11"/>
      <c r="J67" s="20">
        <f>IF((H67="y"),1,0)</f>
        <v>0</v>
      </c>
      <c r="K67" s="13">
        <f t="shared" si="7"/>
        <v>0</v>
      </c>
      <c r="L67" s="40">
        <f>SUM(K67)</f>
        <v>0</v>
      </c>
      <c r="M67" s="380"/>
      <c r="N67" s="173"/>
      <c r="O67" s="370"/>
      <c r="P67" s="370"/>
      <c r="Q67" s="149"/>
      <c r="R67" s="171"/>
    </row>
    <row r="68" spans="1:18" ht="45.75" customHeight="1" thickBot="1">
      <c r="A68" s="378" t="s">
        <v>128</v>
      </c>
      <c r="B68" s="367" t="s">
        <v>650</v>
      </c>
      <c r="C68" s="378" t="s">
        <v>19</v>
      </c>
      <c r="D68" s="28" t="s">
        <v>386</v>
      </c>
      <c r="E68" s="378">
        <v>0.5</v>
      </c>
      <c r="F68" s="28" t="s">
        <v>646</v>
      </c>
      <c r="G68" s="378">
        <v>0.5</v>
      </c>
      <c r="H68" s="21"/>
      <c r="I68" s="28"/>
      <c r="J68" s="378">
        <f>IF((H68="y"),1,0)</f>
        <v>0</v>
      </c>
      <c r="K68" s="378">
        <f t="shared" si="7"/>
        <v>0</v>
      </c>
      <c r="L68" s="378">
        <f>SUM(K68)</f>
        <v>0</v>
      </c>
      <c r="M68" s="378">
        <f>SUM(L68:L72)</f>
        <v>0</v>
      </c>
      <c r="N68" s="175" t="str">
        <f>IF(AND(H68="y",H70="y",H71="y",H72="y"),"ผ่าน","ไม่ผ่าน")</f>
        <v>ไม่ผ่าน</v>
      </c>
      <c r="O68" s="370"/>
      <c r="P68" s="370"/>
      <c r="Q68" s="149"/>
      <c r="R68" s="171"/>
    </row>
    <row r="69" spans="1:18" ht="51.75" thickBot="1">
      <c r="A69" s="379"/>
      <c r="B69" s="369"/>
      <c r="C69" s="380"/>
      <c r="D69" s="45" t="s">
        <v>651</v>
      </c>
      <c r="E69" s="380"/>
      <c r="F69" s="45"/>
      <c r="G69" s="380"/>
      <c r="H69" s="182"/>
      <c r="I69" s="45"/>
      <c r="J69" s="380"/>
      <c r="K69" s="380"/>
      <c r="L69" s="380"/>
      <c r="M69" s="379"/>
      <c r="N69" s="173"/>
      <c r="O69" s="370"/>
      <c r="P69" s="370"/>
      <c r="Q69" s="149"/>
      <c r="R69" s="171"/>
    </row>
    <row r="70" spans="1:18" ht="39" thickBot="1">
      <c r="A70" s="379"/>
      <c r="B70" s="369"/>
      <c r="C70" s="12" t="s">
        <v>23</v>
      </c>
      <c r="D70" s="11" t="s">
        <v>387</v>
      </c>
      <c r="E70" s="12">
        <v>0.3</v>
      </c>
      <c r="F70" s="11" t="s">
        <v>647</v>
      </c>
      <c r="G70" s="12">
        <v>0.3</v>
      </c>
      <c r="H70" s="12"/>
      <c r="I70" s="11"/>
      <c r="J70" s="20">
        <f>IF((H70="y"),1,0)</f>
        <v>0</v>
      </c>
      <c r="K70" s="14">
        <f t="shared" si="7"/>
        <v>0</v>
      </c>
      <c r="L70" s="40">
        <f>SUM(K70)</f>
        <v>0</v>
      </c>
      <c r="M70" s="379"/>
      <c r="N70" s="173"/>
      <c r="O70" s="370"/>
      <c r="P70" s="370"/>
      <c r="Q70" s="149"/>
      <c r="R70" s="171"/>
    </row>
    <row r="71" spans="1:18" ht="32.25" customHeight="1" thickBot="1">
      <c r="A71" s="379"/>
      <c r="B71" s="369"/>
      <c r="C71" s="12" t="s">
        <v>24</v>
      </c>
      <c r="D71" s="11" t="s">
        <v>388</v>
      </c>
      <c r="E71" s="12">
        <v>0.1</v>
      </c>
      <c r="F71" s="11" t="s">
        <v>648</v>
      </c>
      <c r="G71" s="12">
        <v>0.1</v>
      </c>
      <c r="H71" s="12"/>
      <c r="I71" s="11"/>
      <c r="J71" s="20">
        <f>IF((H71="y"),1,0)</f>
        <v>0</v>
      </c>
      <c r="K71" s="14">
        <f t="shared" si="7"/>
        <v>0</v>
      </c>
      <c r="L71" s="40">
        <f>SUM(K71)</f>
        <v>0</v>
      </c>
      <c r="M71" s="379"/>
      <c r="N71" s="173"/>
      <c r="O71" s="370"/>
      <c r="P71" s="370"/>
      <c r="Q71" s="149"/>
      <c r="R71" s="171"/>
    </row>
    <row r="72" spans="1:18" ht="33" customHeight="1" thickBot="1">
      <c r="A72" s="380"/>
      <c r="B72" s="368"/>
      <c r="C72" s="12" t="s">
        <v>27</v>
      </c>
      <c r="D72" s="181" t="s">
        <v>389</v>
      </c>
      <c r="E72" s="12">
        <v>0.1</v>
      </c>
      <c r="F72" s="11" t="s">
        <v>649</v>
      </c>
      <c r="G72" s="12">
        <v>0.1</v>
      </c>
      <c r="H72" s="12"/>
      <c r="I72" s="11"/>
      <c r="J72" s="20">
        <f>IF((H72="y"),1,0)</f>
        <v>0</v>
      </c>
      <c r="K72" s="20">
        <f t="shared" si="7"/>
        <v>0</v>
      </c>
      <c r="L72" s="40">
        <f>SUM(K72)</f>
        <v>0</v>
      </c>
      <c r="M72" s="380"/>
      <c r="N72" s="173"/>
      <c r="O72" s="371"/>
      <c r="P72" s="371"/>
      <c r="Q72" s="183"/>
      <c r="R72" s="172"/>
    </row>
    <row r="74" spans="9:17" ht="12.75">
      <c r="I74" s="184" t="s">
        <v>312</v>
      </c>
      <c r="L74" s="184"/>
      <c r="M74" s="184"/>
      <c r="N74" s="185">
        <f>COUNTIF(N4:N72,"ผ่าน")</f>
        <v>0</v>
      </c>
      <c r="O74" s="186"/>
      <c r="P74" s="186"/>
      <c r="Q74" s="186"/>
    </row>
  </sheetData>
  <sheetProtection password="BD7B" sheet="1" sort="0" autoFilter="0"/>
  <protectedRanges>
    <protectedRange sqref="H4:H22 H24 H25 H26 H30 H35 H36 H38 H39 H40 H41:H44 H46:H49 H51:H58 H66:H68 H70:H72" name="Range1"/>
  </protectedRanges>
  <autoFilter ref="H1:H74"/>
  <mergeCells count="72">
    <mergeCell ref="M68:M72"/>
    <mergeCell ref="G68:G69"/>
    <mergeCell ref="J68:J69"/>
    <mergeCell ref="K68:K69"/>
    <mergeCell ref="L68:L69"/>
    <mergeCell ref="E12:E13"/>
    <mergeCell ref="C4:C8"/>
    <mergeCell ref="D4:D6"/>
    <mergeCell ref="E4:E8"/>
    <mergeCell ref="A68:A72"/>
    <mergeCell ref="B68:B72"/>
    <mergeCell ref="C68:C69"/>
    <mergeCell ref="E68:E69"/>
    <mergeCell ref="M41:M56"/>
    <mergeCell ref="I39:I40"/>
    <mergeCell ref="L4:L8"/>
    <mergeCell ref="L50:L54"/>
    <mergeCell ref="M4:M14"/>
    <mergeCell ref="M15:M18"/>
    <mergeCell ref="L9:L11"/>
    <mergeCell ref="M19:M25"/>
    <mergeCell ref="M26:M40"/>
    <mergeCell ref="L36:L38"/>
    <mergeCell ref="M57:M67"/>
    <mergeCell ref="C58:C65"/>
    <mergeCell ref="E58:E65"/>
    <mergeCell ref="L58:L65"/>
    <mergeCell ref="J58:J65"/>
    <mergeCell ref="K58:K65"/>
    <mergeCell ref="A26:A40"/>
    <mergeCell ref="B26:B40"/>
    <mergeCell ref="A41:A56"/>
    <mergeCell ref="B41:B56"/>
    <mergeCell ref="B57:B67"/>
    <mergeCell ref="P4:P72"/>
    <mergeCell ref="D9:D11"/>
    <mergeCell ref="L21:L22"/>
    <mergeCell ref="D23:D25"/>
    <mergeCell ref="L23:L25"/>
    <mergeCell ref="L12:L13"/>
    <mergeCell ref="J36:J37"/>
    <mergeCell ref="O4:O40"/>
    <mergeCell ref="O41:O72"/>
    <mergeCell ref="D39:D40"/>
    <mergeCell ref="A57:A67"/>
    <mergeCell ref="A4:A14"/>
    <mergeCell ref="B4:B14"/>
    <mergeCell ref="C12:C13"/>
    <mergeCell ref="A19:A25"/>
    <mergeCell ref="A15:A18"/>
    <mergeCell ref="B15:B18"/>
    <mergeCell ref="C36:C38"/>
    <mergeCell ref="C9:C11"/>
    <mergeCell ref="E26:E35"/>
    <mergeCell ref="E36:E38"/>
    <mergeCell ref="E39:E40"/>
    <mergeCell ref="L39:L40"/>
    <mergeCell ref="K36:K37"/>
    <mergeCell ref="E41:E44"/>
    <mergeCell ref="D21:D22"/>
    <mergeCell ref="L41:L49"/>
    <mergeCell ref="C21:C22"/>
    <mergeCell ref="C41:C49"/>
    <mergeCell ref="J26:J29"/>
    <mergeCell ref="K26:K29"/>
    <mergeCell ref="J30:J34"/>
    <mergeCell ref="K30:K34"/>
    <mergeCell ref="L26:L35"/>
    <mergeCell ref="B19:B25"/>
    <mergeCell ref="C23:C25"/>
    <mergeCell ref="C26:C35"/>
    <mergeCell ref="C39:C40"/>
  </mergeCells>
  <conditionalFormatting sqref="N68 N57 N41:O41 N26 N15 N19 N4:N6 P4:P6 O4">
    <cfRule type="expression" priority="5" dxfId="24" stopIfTrue="1">
      <formula>NOT(ISERROR(SEARCH("ไม่ผ่าน",N4)))</formula>
    </cfRule>
    <cfRule type="expression" priority="6" dxfId="23" stopIfTrue="1">
      <formula>NOT(ISERROR(SEARCH("ผ่าน",N4)))</formula>
    </cfRule>
  </conditionalFormatting>
  <conditionalFormatting sqref="H7:H72">
    <cfRule type="containsText" priority="1" dxfId="1" operator="containsText" text="N">
      <formula>NOT(ISERROR(SEARCH("N",H7)))</formula>
    </cfRule>
    <cfRule type="containsText" priority="2" dxfId="0" operator="containsText" text="Y">
      <formula>NOT(ISERROR(SEARCH("Y",H7)))</formula>
    </cfRule>
  </conditionalFormatting>
  <conditionalFormatting sqref="H4:H6">
    <cfRule type="containsText" priority="3" dxfId="0" operator="containsText" text="Y">
      <formula>NOT(ISERROR(SEARCH("Y",H4)))</formula>
    </cfRule>
    <cfRule type="containsText" priority="4" dxfId="1" operator="containsText" text="N">
      <formula>NOT(ISERROR(SEARCH("N",H4)))</formula>
    </cfRule>
  </conditionalFormatting>
  <conditionalFormatting sqref="R4:R6">
    <cfRule type="expression" priority="11" dxfId="8" stopIfTrue="1">
      <formula>$R$4</formula>
    </cfRule>
  </conditionalFormatting>
  <conditionalFormatting sqref="Q4">
    <cfRule type="expression" priority="12" dxfId="8" stopIfTrue="1">
      <formula>$Q$4</formula>
    </cfRule>
  </conditionalFormatting>
  <conditionalFormatting sqref="Q5:Q6">
    <cfRule type="expression" priority="13" dxfId="9" stopIfTrue="1">
      <formula>$Q$4</formula>
    </cfRule>
  </conditionalFormatting>
  <printOptions/>
  <pageMargins left="0.37" right="0.41" top="0.38" bottom="0.41" header="0.22" footer="0.21"/>
  <pageSetup horizontalDpi="600" verticalDpi="600" orientation="landscape" paperSize="9" scale="93" r:id="rId1"/>
  <rowBreaks count="4" manualBreakCount="4">
    <brk id="18" max="255" man="1"/>
    <brk id="35" max="255" man="1"/>
    <brk id="48" max="255" man="1"/>
    <brk id="6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O159"/>
  <sheetViews>
    <sheetView zoomScaleSheetLayoutView="90" zoomScalePageLayoutView="0" workbookViewId="0" topLeftCell="E1">
      <pane ySplit="3" topLeftCell="BM28" activePane="bottomLeft" state="frozen"/>
      <selection pane="topLeft" activeCell="A1" sqref="A1"/>
      <selection pane="bottomLeft" activeCell="F33" sqref="F33"/>
    </sheetView>
  </sheetViews>
  <sheetFormatPr defaultColWidth="9.00390625" defaultRowHeight="14.25"/>
  <cols>
    <col min="1" max="1" width="6.25390625" style="126" customWidth="1"/>
    <col min="2" max="2" width="26.875" style="126" customWidth="1"/>
    <col min="3" max="3" width="5.625" style="126" customWidth="1"/>
    <col min="4" max="4" width="35.75390625" style="126" customWidth="1"/>
    <col min="5" max="5" width="9.00390625" style="126" customWidth="1"/>
    <col min="6" max="6" width="38.50390625" style="147" customWidth="1"/>
    <col min="7" max="7" width="13.875" style="148" customWidth="1"/>
    <col min="8" max="8" width="9.00390625" style="126" customWidth="1"/>
    <col min="9" max="9" width="12.50390625" style="127" customWidth="1"/>
    <col min="10" max="10" width="10.125" style="126" customWidth="1"/>
    <col min="11" max="11" width="9.00390625" style="126" customWidth="1"/>
    <col min="12" max="13" width="10.75390625" style="126" customWidth="1"/>
    <col min="14" max="14" width="9.00390625" style="126" customWidth="1"/>
    <col min="15" max="15" width="10.375" style="126" customWidth="1"/>
    <col min="16" max="16384" width="9.00390625" style="126" customWidth="1"/>
  </cols>
  <sheetData>
    <row r="1" ht="12.75">
      <c r="A1" s="125" t="s">
        <v>652</v>
      </c>
    </row>
    <row r="2" spans="8:15" ht="13.5" thickBot="1">
      <c r="H2" s="128"/>
      <c r="J2" s="128"/>
      <c r="K2" s="128"/>
      <c r="L2" s="128"/>
      <c r="M2" s="128"/>
      <c r="N2" s="128"/>
      <c r="O2" s="128"/>
    </row>
    <row r="3" spans="1:15" ht="64.5" customHeight="1" thickBot="1">
      <c r="A3" s="1" t="s">
        <v>316</v>
      </c>
      <c r="B3" s="1" t="s">
        <v>314</v>
      </c>
      <c r="C3" s="1"/>
      <c r="D3" s="1" t="s">
        <v>317</v>
      </c>
      <c r="E3" s="1" t="s">
        <v>79</v>
      </c>
      <c r="F3" s="1" t="s">
        <v>99</v>
      </c>
      <c r="G3" s="1" t="s">
        <v>100</v>
      </c>
      <c r="H3" s="1" t="s">
        <v>318</v>
      </c>
      <c r="I3" s="1" t="s">
        <v>35</v>
      </c>
      <c r="J3" s="1" t="s">
        <v>36</v>
      </c>
      <c r="K3" s="1" t="s">
        <v>81</v>
      </c>
      <c r="L3" s="1" t="s">
        <v>80</v>
      </c>
      <c r="M3" s="26" t="s">
        <v>85</v>
      </c>
      <c r="N3" s="26" t="s">
        <v>83</v>
      </c>
      <c r="O3" s="26" t="s">
        <v>84</v>
      </c>
    </row>
    <row r="4" spans="1:15" ht="60" customHeight="1">
      <c r="A4" s="379" t="s">
        <v>653</v>
      </c>
      <c r="B4" s="369" t="s">
        <v>343</v>
      </c>
      <c r="C4" s="379" t="s">
        <v>19</v>
      </c>
      <c r="D4" s="38" t="s">
        <v>550</v>
      </c>
      <c r="E4" s="351">
        <v>0.5</v>
      </c>
      <c r="F4" s="24" t="s">
        <v>37</v>
      </c>
      <c r="G4" s="15"/>
      <c r="H4" s="15"/>
      <c r="I4" s="15"/>
      <c r="J4" s="15"/>
      <c r="K4" s="351">
        <f>SUM(J5:J8)</f>
        <v>0</v>
      </c>
      <c r="L4" s="351">
        <f>SUM(K4:K19)</f>
        <v>0</v>
      </c>
      <c r="M4" s="109">
        <f>SUM(L4:L39)</f>
        <v>0</v>
      </c>
      <c r="N4" s="370">
        <f>SUM(M4:M91)</f>
        <v>0</v>
      </c>
      <c r="O4" s="140">
        <f>N4*100/7</f>
        <v>0</v>
      </c>
    </row>
    <row r="5" spans="1:15" ht="21.75" customHeight="1">
      <c r="A5" s="379"/>
      <c r="B5" s="369"/>
      <c r="C5" s="379"/>
      <c r="D5" s="38"/>
      <c r="E5" s="351"/>
      <c r="F5" s="28" t="s">
        <v>38</v>
      </c>
      <c r="G5" s="21">
        <v>0.15</v>
      </c>
      <c r="H5" s="15"/>
      <c r="I5" s="15">
        <f>IF((H5="y"),1,0)</f>
        <v>0</v>
      </c>
      <c r="J5" s="15">
        <f aca="true" t="shared" si="0" ref="J5:J22">I5*G5</f>
        <v>0</v>
      </c>
      <c r="K5" s="351"/>
      <c r="L5" s="351"/>
      <c r="M5" s="109"/>
      <c r="N5" s="370"/>
      <c r="O5" s="150"/>
    </row>
    <row r="6" spans="1:15" ht="22.5" customHeight="1">
      <c r="A6" s="379"/>
      <c r="B6" s="369"/>
      <c r="C6" s="379"/>
      <c r="D6" s="38"/>
      <c r="E6" s="351"/>
      <c r="F6" s="28" t="s">
        <v>39</v>
      </c>
      <c r="G6" s="21">
        <v>0.15</v>
      </c>
      <c r="H6" s="15"/>
      <c r="I6" s="15">
        <f>IF((H6="y"),1,0)</f>
        <v>0</v>
      </c>
      <c r="J6" s="15">
        <f t="shared" si="0"/>
        <v>0</v>
      </c>
      <c r="K6" s="351"/>
      <c r="L6" s="351"/>
      <c r="M6" s="109"/>
      <c r="N6" s="370"/>
      <c r="O6" s="150"/>
    </row>
    <row r="7" spans="1:15" ht="45" customHeight="1">
      <c r="A7" s="379"/>
      <c r="B7" s="369"/>
      <c r="C7" s="379"/>
      <c r="D7" s="38" t="s">
        <v>551</v>
      </c>
      <c r="E7" s="351"/>
      <c r="F7" s="28" t="s">
        <v>667</v>
      </c>
      <c r="G7" s="21">
        <v>0.1</v>
      </c>
      <c r="H7" s="15"/>
      <c r="I7" s="15">
        <f>IF((H7="y"),1,0)</f>
        <v>0</v>
      </c>
      <c r="J7" s="15">
        <f t="shared" si="0"/>
        <v>0</v>
      </c>
      <c r="K7" s="351"/>
      <c r="L7" s="351"/>
      <c r="M7" s="109"/>
      <c r="N7" s="370"/>
      <c r="O7" s="151"/>
    </row>
    <row r="8" spans="1:15" ht="19.5" customHeight="1">
      <c r="A8" s="379"/>
      <c r="B8" s="369"/>
      <c r="C8" s="379"/>
      <c r="D8" s="38" t="s">
        <v>552</v>
      </c>
      <c r="E8" s="351"/>
      <c r="F8" s="28" t="s">
        <v>668</v>
      </c>
      <c r="G8" s="15">
        <v>0.1</v>
      </c>
      <c r="H8" s="15"/>
      <c r="I8" s="15">
        <f>IF((H8="y"),1,0)</f>
        <v>0</v>
      </c>
      <c r="J8" s="15">
        <f t="shared" si="0"/>
        <v>0</v>
      </c>
      <c r="K8" s="351"/>
      <c r="L8" s="351"/>
      <c r="M8" s="109"/>
      <c r="N8" s="370"/>
      <c r="O8" s="151"/>
    </row>
    <row r="9" spans="1:15" ht="27" customHeight="1" thickBot="1">
      <c r="A9" s="379"/>
      <c r="B9" s="369"/>
      <c r="C9" s="380"/>
      <c r="D9" s="39" t="s">
        <v>553</v>
      </c>
      <c r="E9" s="352"/>
      <c r="F9" s="152"/>
      <c r="G9" s="21"/>
      <c r="H9" s="13"/>
      <c r="I9" s="13"/>
      <c r="J9" s="153"/>
      <c r="K9" s="352"/>
      <c r="L9" s="351"/>
      <c r="M9" s="109"/>
      <c r="N9" s="370"/>
      <c r="O9" s="151"/>
    </row>
    <row r="10" spans="1:15" ht="61.5" customHeight="1">
      <c r="A10" s="379"/>
      <c r="B10" s="369"/>
      <c r="C10" s="378" t="s">
        <v>23</v>
      </c>
      <c r="D10" s="38" t="s">
        <v>554</v>
      </c>
      <c r="E10" s="353">
        <v>0.3</v>
      </c>
      <c r="F10" s="17" t="s">
        <v>669</v>
      </c>
      <c r="G10" s="18">
        <v>0.1</v>
      </c>
      <c r="H10" s="15"/>
      <c r="I10" s="14">
        <f>IF((H10="y"),1,0)</f>
        <v>0</v>
      </c>
      <c r="J10" s="15">
        <f t="shared" si="0"/>
        <v>0</v>
      </c>
      <c r="K10" s="353">
        <f>SUM(J10:J12)</f>
        <v>0</v>
      </c>
      <c r="L10" s="351"/>
      <c r="M10" s="109"/>
      <c r="N10" s="370"/>
      <c r="O10" s="151"/>
    </row>
    <row r="11" spans="1:15" ht="82.5" customHeight="1">
      <c r="A11" s="379"/>
      <c r="B11" s="369"/>
      <c r="C11" s="379"/>
      <c r="D11" s="29"/>
      <c r="E11" s="351"/>
      <c r="F11" s="28" t="s">
        <v>670</v>
      </c>
      <c r="G11" s="21">
        <v>0.1</v>
      </c>
      <c r="H11" s="15"/>
      <c r="I11" s="15">
        <f>IF((H11="y"),1,0)</f>
        <v>0</v>
      </c>
      <c r="J11" s="15">
        <f t="shared" si="0"/>
        <v>0</v>
      </c>
      <c r="K11" s="351"/>
      <c r="L11" s="351"/>
      <c r="M11" s="109"/>
      <c r="N11" s="370"/>
      <c r="O11" s="151"/>
    </row>
    <row r="12" spans="1:15" ht="114.75" customHeight="1" thickBot="1">
      <c r="A12" s="379"/>
      <c r="B12" s="369"/>
      <c r="C12" s="380"/>
      <c r="D12" s="39" t="s">
        <v>555</v>
      </c>
      <c r="E12" s="352"/>
      <c r="F12" s="19" t="s">
        <v>40</v>
      </c>
      <c r="G12" s="12">
        <v>0.1</v>
      </c>
      <c r="H12" s="13"/>
      <c r="I12" s="13">
        <f>IF((H12="y"),1,0)</f>
        <v>0</v>
      </c>
      <c r="J12" s="15">
        <f t="shared" si="0"/>
        <v>0</v>
      </c>
      <c r="K12" s="352"/>
      <c r="L12" s="351"/>
      <c r="M12" s="109"/>
      <c r="N12" s="370"/>
      <c r="O12" s="151"/>
    </row>
    <row r="13" spans="1:15" ht="54" customHeight="1">
      <c r="A13" s="379"/>
      <c r="B13" s="369"/>
      <c r="C13" s="378" t="s">
        <v>24</v>
      </c>
      <c r="D13" s="38" t="s">
        <v>556</v>
      </c>
      <c r="E13" s="353">
        <v>0.1</v>
      </c>
      <c r="F13" s="30" t="s">
        <v>483</v>
      </c>
      <c r="G13" s="21">
        <v>0.05</v>
      </c>
      <c r="H13" s="15"/>
      <c r="I13" s="14">
        <f>IF((H13="y"),1,0)</f>
        <v>0</v>
      </c>
      <c r="J13" s="14">
        <f t="shared" si="0"/>
        <v>0</v>
      </c>
      <c r="K13" s="353">
        <f>SUM(J13:J16)</f>
        <v>0</v>
      </c>
      <c r="L13" s="351"/>
      <c r="M13" s="109"/>
      <c r="N13" s="370"/>
      <c r="O13" s="151"/>
    </row>
    <row r="14" spans="1:15" ht="32.25" customHeight="1">
      <c r="A14" s="379"/>
      <c r="B14" s="369"/>
      <c r="C14" s="379"/>
      <c r="D14" s="38" t="s">
        <v>557</v>
      </c>
      <c r="E14" s="351"/>
      <c r="G14" s="15"/>
      <c r="H14" s="15"/>
      <c r="I14" s="15"/>
      <c r="J14" s="151"/>
      <c r="K14" s="351"/>
      <c r="L14" s="351"/>
      <c r="M14" s="109"/>
      <c r="N14" s="370"/>
      <c r="O14" s="151"/>
    </row>
    <row r="15" spans="1:15" ht="25.5" customHeight="1">
      <c r="A15" s="379"/>
      <c r="B15" s="369"/>
      <c r="C15" s="379"/>
      <c r="D15" s="31" t="s">
        <v>558</v>
      </c>
      <c r="E15" s="351"/>
      <c r="F15" s="24" t="s">
        <v>676</v>
      </c>
      <c r="G15" s="15">
        <v>0.025</v>
      </c>
      <c r="H15" s="15"/>
      <c r="I15" s="15">
        <f>IF((H15="y"),1,0)</f>
        <v>0</v>
      </c>
      <c r="J15" s="15">
        <f t="shared" si="0"/>
        <v>0</v>
      </c>
      <c r="K15" s="351"/>
      <c r="L15" s="351"/>
      <c r="M15" s="109"/>
      <c r="N15" s="370"/>
      <c r="O15" s="151"/>
    </row>
    <row r="16" spans="1:15" ht="46.5" customHeight="1" thickBot="1">
      <c r="A16" s="379"/>
      <c r="B16" s="369"/>
      <c r="C16" s="380"/>
      <c r="D16" s="33" t="s">
        <v>559</v>
      </c>
      <c r="E16" s="352"/>
      <c r="F16" s="11" t="s">
        <v>677</v>
      </c>
      <c r="G16" s="12">
        <v>0.025</v>
      </c>
      <c r="H16" s="13"/>
      <c r="I16" s="13">
        <f>IF((H16="y"),1,0)</f>
        <v>0</v>
      </c>
      <c r="J16" s="15">
        <f t="shared" si="0"/>
        <v>0</v>
      </c>
      <c r="K16" s="352"/>
      <c r="L16" s="351"/>
      <c r="M16" s="109"/>
      <c r="N16" s="370"/>
      <c r="O16" s="151"/>
    </row>
    <row r="17" spans="1:15" ht="47.25" customHeight="1">
      <c r="A17" s="379"/>
      <c r="B17" s="369"/>
      <c r="C17" s="378" t="s">
        <v>27</v>
      </c>
      <c r="D17" s="28" t="s">
        <v>560</v>
      </c>
      <c r="E17" s="353">
        <v>0.1</v>
      </c>
      <c r="F17" s="16"/>
      <c r="G17" s="14"/>
      <c r="H17" s="15"/>
      <c r="I17" s="14"/>
      <c r="J17" s="154"/>
      <c r="K17" s="353">
        <f>SUM(J18:J19)</f>
        <v>0</v>
      </c>
      <c r="L17" s="351"/>
      <c r="M17" s="109"/>
      <c r="N17" s="370"/>
      <c r="O17" s="151"/>
    </row>
    <row r="18" spans="1:15" ht="87" customHeight="1">
      <c r="A18" s="379"/>
      <c r="B18" s="369"/>
      <c r="C18" s="379"/>
      <c r="D18" s="31" t="s">
        <v>561</v>
      </c>
      <c r="E18" s="351"/>
      <c r="F18" s="24" t="s">
        <v>131</v>
      </c>
      <c r="G18" s="15">
        <v>0.05</v>
      </c>
      <c r="H18" s="15"/>
      <c r="I18" s="15">
        <f>IF((H18="y"),1,0)</f>
        <v>0</v>
      </c>
      <c r="J18" s="15">
        <f t="shared" si="0"/>
        <v>0</v>
      </c>
      <c r="K18" s="351"/>
      <c r="L18" s="351"/>
      <c r="M18" s="109"/>
      <c r="N18" s="370"/>
      <c r="O18" s="151"/>
    </row>
    <row r="19" spans="1:15" ht="45.75" customHeight="1" thickBot="1">
      <c r="A19" s="380"/>
      <c r="B19" s="368"/>
      <c r="C19" s="380"/>
      <c r="D19" s="33" t="s">
        <v>562</v>
      </c>
      <c r="E19" s="352"/>
      <c r="F19" s="19" t="s">
        <v>439</v>
      </c>
      <c r="G19" s="13">
        <v>0.05</v>
      </c>
      <c r="H19" s="13"/>
      <c r="I19" s="13">
        <f>IF((H19="y"),1,0)</f>
        <v>0</v>
      </c>
      <c r="J19" s="13">
        <f t="shared" si="0"/>
        <v>0</v>
      </c>
      <c r="K19" s="352"/>
      <c r="L19" s="352"/>
      <c r="M19" s="109"/>
      <c r="N19" s="370"/>
      <c r="O19" s="151"/>
    </row>
    <row r="20" spans="1:15" ht="46.5" customHeight="1">
      <c r="A20" s="378" t="s">
        <v>344</v>
      </c>
      <c r="B20" s="367" t="s">
        <v>345</v>
      </c>
      <c r="C20" s="378" t="s">
        <v>19</v>
      </c>
      <c r="D20" s="38" t="s">
        <v>563</v>
      </c>
      <c r="E20" s="353">
        <v>0.5</v>
      </c>
      <c r="F20" s="16" t="s">
        <v>440</v>
      </c>
      <c r="G20" s="18">
        <v>0.25</v>
      </c>
      <c r="H20" s="15"/>
      <c r="I20" s="14">
        <f>IF((H20="y"),1,0)</f>
        <v>0</v>
      </c>
      <c r="J20" s="15">
        <f t="shared" si="0"/>
        <v>0</v>
      </c>
      <c r="K20" s="353">
        <f>SUM(J20:J21)</f>
        <v>0</v>
      </c>
      <c r="L20" s="353">
        <f>SUM(K20:K34)</f>
        <v>0</v>
      </c>
      <c r="M20" s="109"/>
      <c r="N20" s="370"/>
      <c r="O20" s="151"/>
    </row>
    <row r="21" spans="1:15" ht="48.75" customHeight="1" thickBot="1">
      <c r="A21" s="379"/>
      <c r="B21" s="369"/>
      <c r="C21" s="380"/>
      <c r="D21" s="39" t="s">
        <v>564</v>
      </c>
      <c r="E21" s="352"/>
      <c r="F21" s="11" t="s">
        <v>441</v>
      </c>
      <c r="G21" s="12">
        <v>0.25</v>
      </c>
      <c r="H21" s="13"/>
      <c r="I21" s="13">
        <f>IF((H21="y"),1,0)</f>
        <v>0</v>
      </c>
      <c r="J21" s="15">
        <f t="shared" si="0"/>
        <v>0</v>
      </c>
      <c r="K21" s="352"/>
      <c r="L21" s="351"/>
      <c r="M21" s="109"/>
      <c r="N21" s="370"/>
      <c r="O21" s="151"/>
    </row>
    <row r="22" spans="1:15" ht="44.25" customHeight="1">
      <c r="A22" s="379"/>
      <c r="B22" s="369"/>
      <c r="C22" s="378" t="s">
        <v>23</v>
      </c>
      <c r="D22" s="38" t="s">
        <v>565</v>
      </c>
      <c r="E22" s="353">
        <v>0.3</v>
      </c>
      <c r="F22" s="17" t="s">
        <v>442</v>
      </c>
      <c r="G22" s="18">
        <v>0.1</v>
      </c>
      <c r="H22" s="15"/>
      <c r="I22" s="14">
        <f>IF((H22="y"),1,0)</f>
        <v>0</v>
      </c>
      <c r="J22" s="14">
        <f t="shared" si="0"/>
        <v>0</v>
      </c>
      <c r="K22" s="353">
        <f>SUM(J22:J29)</f>
        <v>0</v>
      </c>
      <c r="L22" s="351"/>
      <c r="M22" s="109"/>
      <c r="N22" s="370"/>
      <c r="O22" s="151"/>
    </row>
    <row r="23" spans="1:15" ht="13.5">
      <c r="A23" s="379"/>
      <c r="B23" s="369"/>
      <c r="C23" s="379"/>
      <c r="D23" s="31" t="s">
        <v>566</v>
      </c>
      <c r="E23" s="351"/>
      <c r="F23" s="24"/>
      <c r="G23" s="21"/>
      <c r="H23" s="15"/>
      <c r="I23" s="15"/>
      <c r="J23" s="151"/>
      <c r="K23" s="351"/>
      <c r="L23" s="351"/>
      <c r="M23" s="109"/>
      <c r="N23" s="370"/>
      <c r="O23" s="151"/>
    </row>
    <row r="24" spans="1:15" ht="32.25" customHeight="1">
      <c r="A24" s="379"/>
      <c r="B24" s="369"/>
      <c r="C24" s="379"/>
      <c r="D24" s="31" t="s">
        <v>567</v>
      </c>
      <c r="E24" s="351"/>
      <c r="F24" s="24"/>
      <c r="G24" s="21"/>
      <c r="H24" s="15"/>
      <c r="I24" s="15"/>
      <c r="J24" s="151"/>
      <c r="K24" s="351"/>
      <c r="L24" s="351"/>
      <c r="M24" s="109"/>
      <c r="N24" s="370"/>
      <c r="O24" s="151"/>
    </row>
    <row r="25" spans="1:15" ht="13.5">
      <c r="A25" s="379"/>
      <c r="B25" s="369"/>
      <c r="C25" s="379"/>
      <c r="D25" s="31" t="s">
        <v>568</v>
      </c>
      <c r="E25" s="351"/>
      <c r="F25" s="24"/>
      <c r="G25" s="21"/>
      <c r="H25" s="15"/>
      <c r="I25" s="15"/>
      <c r="J25" s="151"/>
      <c r="K25" s="351"/>
      <c r="L25" s="351"/>
      <c r="M25" s="109"/>
      <c r="N25" s="370"/>
      <c r="O25" s="151"/>
    </row>
    <row r="26" spans="1:15" ht="13.5">
      <c r="A26" s="379"/>
      <c r="B26" s="369"/>
      <c r="C26" s="379"/>
      <c r="D26" s="31" t="s">
        <v>569</v>
      </c>
      <c r="E26" s="351"/>
      <c r="F26" s="28"/>
      <c r="G26" s="21"/>
      <c r="H26" s="15"/>
      <c r="I26" s="15"/>
      <c r="J26" s="151"/>
      <c r="K26" s="351"/>
      <c r="L26" s="351"/>
      <c r="M26" s="109"/>
      <c r="N26" s="370"/>
      <c r="O26" s="151"/>
    </row>
    <row r="27" spans="1:15" ht="33.75" customHeight="1">
      <c r="A27" s="379"/>
      <c r="B27" s="369"/>
      <c r="C27" s="379"/>
      <c r="D27" s="31" t="s">
        <v>570</v>
      </c>
      <c r="E27" s="351"/>
      <c r="F27" s="34"/>
      <c r="G27" s="35"/>
      <c r="H27" s="15"/>
      <c r="I27" s="15"/>
      <c r="J27" s="151"/>
      <c r="K27" s="351"/>
      <c r="L27" s="351"/>
      <c r="M27" s="109"/>
      <c r="N27" s="370"/>
      <c r="O27" s="151"/>
    </row>
    <row r="28" spans="1:15" ht="38.25">
      <c r="A28" s="379"/>
      <c r="B28" s="369"/>
      <c r="C28" s="379"/>
      <c r="D28" s="38" t="s">
        <v>571</v>
      </c>
      <c r="E28" s="351"/>
      <c r="F28" s="28" t="s">
        <v>443</v>
      </c>
      <c r="G28" s="21">
        <v>0.1</v>
      </c>
      <c r="H28" s="15"/>
      <c r="I28" s="15">
        <f>IF((H28="y"),1,0)</f>
        <v>0</v>
      </c>
      <c r="J28" s="15">
        <f>I28*G28</f>
        <v>0</v>
      </c>
      <c r="K28" s="351"/>
      <c r="L28" s="351"/>
      <c r="M28" s="109"/>
      <c r="N28" s="370"/>
      <c r="O28" s="151"/>
    </row>
    <row r="29" spans="1:15" ht="32.25" customHeight="1">
      <c r="A29" s="379"/>
      <c r="B29" s="369"/>
      <c r="C29" s="379"/>
      <c r="D29" s="38" t="s">
        <v>572</v>
      </c>
      <c r="E29" s="351"/>
      <c r="F29" s="28" t="s">
        <v>444</v>
      </c>
      <c r="G29" s="21">
        <v>0.1</v>
      </c>
      <c r="H29" s="15"/>
      <c r="I29" s="15">
        <f>IF((H29="y"),1,0)</f>
        <v>0</v>
      </c>
      <c r="J29" s="15">
        <f>I29*G29</f>
        <v>0</v>
      </c>
      <c r="K29" s="351"/>
      <c r="L29" s="351"/>
      <c r="M29" s="109"/>
      <c r="N29" s="370"/>
      <c r="O29" s="151"/>
    </row>
    <row r="30" spans="1:15" ht="26.25">
      <c r="A30" s="379"/>
      <c r="B30" s="369"/>
      <c r="C30" s="379"/>
      <c r="D30" s="31" t="s">
        <v>573</v>
      </c>
      <c r="E30" s="351"/>
      <c r="F30" s="31" t="s">
        <v>574</v>
      </c>
      <c r="G30" s="21"/>
      <c r="H30" s="15"/>
      <c r="I30" s="15"/>
      <c r="J30" s="151"/>
      <c r="K30" s="351"/>
      <c r="L30" s="351"/>
      <c r="M30" s="109"/>
      <c r="N30" s="370"/>
      <c r="O30" s="151"/>
    </row>
    <row r="31" spans="1:15" ht="32.25" customHeight="1">
      <c r="A31" s="379"/>
      <c r="B31" s="369"/>
      <c r="C31" s="379"/>
      <c r="D31" s="31" t="s">
        <v>575</v>
      </c>
      <c r="E31" s="351"/>
      <c r="F31" s="36" t="s">
        <v>445</v>
      </c>
      <c r="G31" s="21"/>
      <c r="H31" s="15"/>
      <c r="I31" s="15"/>
      <c r="J31" s="151"/>
      <c r="K31" s="351"/>
      <c r="L31" s="351"/>
      <c r="M31" s="109"/>
      <c r="N31" s="370"/>
      <c r="O31" s="151"/>
    </row>
    <row r="32" spans="1:15" ht="36.75" customHeight="1" thickBot="1">
      <c r="A32" s="379"/>
      <c r="B32" s="369"/>
      <c r="C32" s="380"/>
      <c r="D32" s="33" t="s">
        <v>576</v>
      </c>
      <c r="E32" s="352"/>
      <c r="F32" s="33" t="s">
        <v>577</v>
      </c>
      <c r="G32" s="13"/>
      <c r="H32" s="13"/>
      <c r="I32" s="13"/>
      <c r="J32" s="153"/>
      <c r="K32" s="352"/>
      <c r="L32" s="351"/>
      <c r="M32" s="109"/>
      <c r="N32" s="370"/>
      <c r="O32" s="151"/>
    </row>
    <row r="33" spans="1:15" ht="58.5" customHeight="1" thickBot="1">
      <c r="A33" s="379"/>
      <c r="B33" s="369"/>
      <c r="C33" s="12" t="s">
        <v>24</v>
      </c>
      <c r="D33" s="11" t="s">
        <v>578</v>
      </c>
      <c r="E33" s="107">
        <v>0.1</v>
      </c>
      <c r="F33" s="43" t="s">
        <v>446</v>
      </c>
      <c r="G33" s="20">
        <v>0.1</v>
      </c>
      <c r="H33" s="13"/>
      <c r="I33" s="20">
        <f>IF((H33="y"),1,0)</f>
        <v>0</v>
      </c>
      <c r="J33" s="14">
        <f>I33*G33</f>
        <v>0</v>
      </c>
      <c r="K33" s="13">
        <f>SUM(J33)</f>
        <v>0</v>
      </c>
      <c r="L33" s="351"/>
      <c r="M33" s="109"/>
      <c r="N33" s="370"/>
      <c r="O33" s="151"/>
    </row>
    <row r="34" spans="1:15" ht="72" customHeight="1" thickBot="1">
      <c r="A34" s="380"/>
      <c r="B34" s="368"/>
      <c r="C34" s="12" t="s">
        <v>27</v>
      </c>
      <c r="D34" s="11" t="s">
        <v>579</v>
      </c>
      <c r="E34" s="107">
        <v>0.1</v>
      </c>
      <c r="F34" s="19" t="s">
        <v>450</v>
      </c>
      <c r="G34" s="12">
        <v>0.1</v>
      </c>
      <c r="H34" s="13"/>
      <c r="I34" s="20">
        <f>IF((H34="y"),1,0)</f>
        <v>0</v>
      </c>
      <c r="J34" s="14">
        <f>I34*G34</f>
        <v>0</v>
      </c>
      <c r="K34" s="13">
        <f>SUM(J34)</f>
        <v>0</v>
      </c>
      <c r="L34" s="352"/>
      <c r="M34" s="109"/>
      <c r="N34" s="370"/>
      <c r="O34" s="151"/>
    </row>
    <row r="35" spans="1:15" ht="36.75" customHeight="1">
      <c r="A35" s="378" t="s">
        <v>703</v>
      </c>
      <c r="B35" s="375" t="s">
        <v>704</v>
      </c>
      <c r="C35" s="378" t="s">
        <v>19</v>
      </c>
      <c r="D35" s="28" t="s">
        <v>580</v>
      </c>
      <c r="E35" s="354">
        <v>0.8</v>
      </c>
      <c r="F35" s="28" t="s">
        <v>451</v>
      </c>
      <c r="G35" s="21"/>
      <c r="H35" s="15"/>
      <c r="I35" s="15"/>
      <c r="J35" s="154"/>
      <c r="K35" s="353">
        <f>SUM(J36:J39)</f>
        <v>0</v>
      </c>
      <c r="L35" s="353">
        <f>SUM(K35:K40)</f>
        <v>0</v>
      </c>
      <c r="M35" s="109"/>
      <c r="N35" s="370"/>
      <c r="O35" s="151"/>
    </row>
    <row r="36" spans="1:15" ht="13.5">
      <c r="A36" s="379"/>
      <c r="B36" s="376"/>
      <c r="C36" s="379"/>
      <c r="D36" s="31" t="s">
        <v>581</v>
      </c>
      <c r="E36" s="355"/>
      <c r="F36" s="31" t="s">
        <v>581</v>
      </c>
      <c r="G36" s="21">
        <v>0.2</v>
      </c>
      <c r="H36" s="15"/>
      <c r="I36" s="15">
        <f aca="true" t="shared" si="1" ref="I36:I42">IF((H36="y"),1,0)</f>
        <v>0</v>
      </c>
      <c r="J36" s="15">
        <f aca="true" t="shared" si="2" ref="J36:J50">I36*G36</f>
        <v>0</v>
      </c>
      <c r="K36" s="351"/>
      <c r="L36" s="351"/>
      <c r="M36" s="109"/>
      <c r="N36" s="370"/>
      <c r="O36" s="151"/>
    </row>
    <row r="37" spans="1:15" ht="13.5">
      <c r="A37" s="379"/>
      <c r="B37" s="376"/>
      <c r="C37" s="379"/>
      <c r="D37" s="31" t="s">
        <v>582</v>
      </c>
      <c r="E37" s="355"/>
      <c r="F37" s="31" t="s">
        <v>582</v>
      </c>
      <c r="G37" s="21">
        <v>0.2</v>
      </c>
      <c r="H37" s="15"/>
      <c r="I37" s="15">
        <f t="shared" si="1"/>
        <v>0</v>
      </c>
      <c r="J37" s="15">
        <f t="shared" si="2"/>
        <v>0</v>
      </c>
      <c r="K37" s="351"/>
      <c r="L37" s="351"/>
      <c r="M37" s="109"/>
      <c r="N37" s="370"/>
      <c r="O37" s="151"/>
    </row>
    <row r="38" spans="1:15" ht="33.75" customHeight="1">
      <c r="A38" s="379"/>
      <c r="B38" s="376"/>
      <c r="C38" s="379"/>
      <c r="D38" s="31" t="s">
        <v>583</v>
      </c>
      <c r="E38" s="355"/>
      <c r="F38" s="31" t="s">
        <v>583</v>
      </c>
      <c r="G38" s="15">
        <v>0.2</v>
      </c>
      <c r="H38" s="15"/>
      <c r="I38" s="15">
        <f t="shared" si="1"/>
        <v>0</v>
      </c>
      <c r="J38" s="15">
        <f t="shared" si="2"/>
        <v>0</v>
      </c>
      <c r="K38" s="351"/>
      <c r="L38" s="351"/>
      <c r="M38" s="109"/>
      <c r="N38" s="370"/>
      <c r="O38" s="151"/>
    </row>
    <row r="39" spans="1:15" ht="38.25" customHeight="1" thickBot="1">
      <c r="A39" s="379"/>
      <c r="B39" s="376"/>
      <c r="C39" s="380"/>
      <c r="D39" s="33" t="s">
        <v>584</v>
      </c>
      <c r="E39" s="356"/>
      <c r="F39" s="33" t="s">
        <v>584</v>
      </c>
      <c r="G39" s="13">
        <v>0.2</v>
      </c>
      <c r="H39" s="13"/>
      <c r="I39" s="13">
        <f t="shared" si="1"/>
        <v>0</v>
      </c>
      <c r="J39" s="13">
        <f t="shared" si="2"/>
        <v>0</v>
      </c>
      <c r="K39" s="352"/>
      <c r="L39" s="351"/>
      <c r="M39" s="109"/>
      <c r="N39" s="370"/>
      <c r="O39" s="151"/>
    </row>
    <row r="40" spans="1:15" ht="46.5" customHeight="1" thickBot="1">
      <c r="A40" s="380"/>
      <c r="B40" s="377"/>
      <c r="C40" s="13" t="s">
        <v>124</v>
      </c>
      <c r="D40" s="22" t="s">
        <v>585</v>
      </c>
      <c r="E40" s="109">
        <v>0.2</v>
      </c>
      <c r="F40" s="116" t="s">
        <v>132</v>
      </c>
      <c r="G40" s="15">
        <v>0.2</v>
      </c>
      <c r="H40" s="15"/>
      <c r="I40" s="15">
        <f t="shared" si="1"/>
        <v>0</v>
      </c>
      <c r="J40" s="15">
        <f t="shared" si="2"/>
        <v>0</v>
      </c>
      <c r="K40" s="109">
        <f>SUM(J40)</f>
        <v>0</v>
      </c>
      <c r="L40" s="352"/>
      <c r="M40" s="109"/>
      <c r="N40" s="370"/>
      <c r="O40" s="151"/>
    </row>
    <row r="41" spans="1:15" ht="24.75" customHeight="1">
      <c r="A41" s="378" t="s">
        <v>705</v>
      </c>
      <c r="B41" s="375" t="s">
        <v>240</v>
      </c>
      <c r="C41" s="378" t="s">
        <v>19</v>
      </c>
      <c r="D41" s="375" t="s">
        <v>586</v>
      </c>
      <c r="E41" s="108">
        <v>0.5</v>
      </c>
      <c r="F41" s="16" t="s">
        <v>452</v>
      </c>
      <c r="G41" s="14">
        <v>0.2</v>
      </c>
      <c r="H41" s="14"/>
      <c r="I41" s="14">
        <f t="shared" si="1"/>
        <v>0</v>
      </c>
      <c r="J41" s="14">
        <f t="shared" si="2"/>
        <v>0</v>
      </c>
      <c r="K41" s="378">
        <f>SUM(J41:J42)</f>
        <v>0</v>
      </c>
      <c r="L41" s="353">
        <f>SUM(K41:K49)</f>
        <v>0</v>
      </c>
      <c r="M41" s="108">
        <f>SUM(L41:L116)</f>
        <v>0</v>
      </c>
      <c r="N41" s="370"/>
      <c r="O41" s="151"/>
    </row>
    <row r="42" spans="1:15" ht="35.25" customHeight="1" thickBot="1">
      <c r="A42" s="379"/>
      <c r="B42" s="376"/>
      <c r="C42" s="380"/>
      <c r="D42" s="377"/>
      <c r="E42" s="109"/>
      <c r="F42" s="28" t="s">
        <v>453</v>
      </c>
      <c r="G42" s="15">
        <v>0.3</v>
      </c>
      <c r="H42" s="13"/>
      <c r="I42" s="13">
        <f t="shared" si="1"/>
        <v>0</v>
      </c>
      <c r="J42" s="15">
        <f t="shared" si="2"/>
        <v>0</v>
      </c>
      <c r="K42" s="380"/>
      <c r="L42" s="351"/>
      <c r="M42" s="109"/>
      <c r="N42" s="370"/>
      <c r="O42" s="151"/>
    </row>
    <row r="43" spans="1:15" ht="33.75" customHeight="1">
      <c r="A43" s="379"/>
      <c r="B43" s="376"/>
      <c r="C43" s="378" t="s">
        <v>23</v>
      </c>
      <c r="D43" s="155" t="s">
        <v>587</v>
      </c>
      <c r="E43" s="357">
        <v>0.3</v>
      </c>
      <c r="F43" s="16" t="s">
        <v>454</v>
      </c>
      <c r="G43" s="14"/>
      <c r="H43" s="15"/>
      <c r="I43" s="15"/>
      <c r="J43" s="154"/>
      <c r="K43" s="353">
        <f>SUM(J43:J47)</f>
        <v>0</v>
      </c>
      <c r="L43" s="351"/>
      <c r="M43" s="109"/>
      <c r="N43" s="370"/>
      <c r="O43" s="151"/>
    </row>
    <row r="44" spans="1:15" ht="32.25" customHeight="1">
      <c r="A44" s="379"/>
      <c r="B44" s="376"/>
      <c r="C44" s="379"/>
      <c r="D44" s="31" t="s">
        <v>588</v>
      </c>
      <c r="E44" s="351"/>
      <c r="F44" s="31" t="s">
        <v>588</v>
      </c>
      <c r="G44" s="15">
        <v>0.1</v>
      </c>
      <c r="H44" s="15"/>
      <c r="I44" s="15">
        <f aca="true" t="shared" si="3" ref="I44:I50">IF((H44="y"),1,0)</f>
        <v>0</v>
      </c>
      <c r="J44" s="15">
        <f t="shared" si="2"/>
        <v>0</v>
      </c>
      <c r="K44" s="351"/>
      <c r="L44" s="351"/>
      <c r="M44" s="109"/>
      <c r="N44" s="370"/>
      <c r="O44" s="151"/>
    </row>
    <row r="45" spans="1:15" ht="24.75" customHeight="1">
      <c r="A45" s="379"/>
      <c r="B45" s="376"/>
      <c r="C45" s="379"/>
      <c r="D45" s="31" t="s">
        <v>589</v>
      </c>
      <c r="E45" s="351"/>
      <c r="F45" s="31" t="s">
        <v>589</v>
      </c>
      <c r="G45" s="21">
        <v>0.05</v>
      </c>
      <c r="H45" s="15"/>
      <c r="I45" s="15">
        <f t="shared" si="3"/>
        <v>0</v>
      </c>
      <c r="J45" s="15">
        <f t="shared" si="2"/>
        <v>0</v>
      </c>
      <c r="K45" s="351"/>
      <c r="L45" s="351"/>
      <c r="M45" s="109"/>
      <c r="N45" s="370"/>
      <c r="O45" s="151"/>
    </row>
    <row r="46" spans="1:15" ht="26.25" customHeight="1">
      <c r="A46" s="379"/>
      <c r="B46" s="376"/>
      <c r="C46" s="379"/>
      <c r="D46" s="31" t="s">
        <v>590</v>
      </c>
      <c r="E46" s="351"/>
      <c r="F46" s="31" t="s">
        <v>590</v>
      </c>
      <c r="G46" s="21">
        <v>0.05</v>
      </c>
      <c r="H46" s="15"/>
      <c r="I46" s="15">
        <f t="shared" si="3"/>
        <v>0</v>
      </c>
      <c r="J46" s="15">
        <f t="shared" si="2"/>
        <v>0</v>
      </c>
      <c r="K46" s="351"/>
      <c r="L46" s="351"/>
      <c r="M46" s="109"/>
      <c r="N46" s="370"/>
      <c r="O46" s="151"/>
    </row>
    <row r="47" spans="1:15" ht="34.5" customHeight="1" thickBot="1">
      <c r="A47" s="379"/>
      <c r="B47" s="376"/>
      <c r="C47" s="380"/>
      <c r="D47" s="33" t="s">
        <v>591</v>
      </c>
      <c r="E47" s="352"/>
      <c r="F47" s="33" t="s">
        <v>591</v>
      </c>
      <c r="G47" s="12">
        <v>0.1</v>
      </c>
      <c r="H47" s="13"/>
      <c r="I47" s="15">
        <f t="shared" si="3"/>
        <v>0</v>
      </c>
      <c r="J47" s="15">
        <f t="shared" si="2"/>
        <v>0</v>
      </c>
      <c r="K47" s="352"/>
      <c r="L47" s="351"/>
      <c r="M47" s="109"/>
      <c r="N47" s="370"/>
      <c r="O47" s="151"/>
    </row>
    <row r="48" spans="1:15" ht="47.25" customHeight="1">
      <c r="A48" s="379"/>
      <c r="B48" s="376"/>
      <c r="C48" s="378" t="s">
        <v>24</v>
      </c>
      <c r="D48" s="38" t="s">
        <v>592</v>
      </c>
      <c r="E48" s="353">
        <v>0.2</v>
      </c>
      <c r="F48" s="17" t="s">
        <v>455</v>
      </c>
      <c r="G48" s="18">
        <v>0.1</v>
      </c>
      <c r="H48" s="15"/>
      <c r="I48" s="14">
        <f t="shared" si="3"/>
        <v>0</v>
      </c>
      <c r="J48" s="14">
        <f t="shared" si="2"/>
        <v>0</v>
      </c>
      <c r="K48" s="353">
        <f>SUM(J48:J49)</f>
        <v>0</v>
      </c>
      <c r="L48" s="351"/>
      <c r="M48" s="109"/>
      <c r="N48" s="370"/>
      <c r="O48" s="151"/>
    </row>
    <row r="49" spans="1:15" ht="47.25" customHeight="1" thickBot="1">
      <c r="A49" s="380"/>
      <c r="B49" s="377"/>
      <c r="C49" s="380"/>
      <c r="D49" s="39" t="s">
        <v>593</v>
      </c>
      <c r="E49" s="352"/>
      <c r="F49" s="11" t="s">
        <v>456</v>
      </c>
      <c r="G49" s="12">
        <v>0.1</v>
      </c>
      <c r="H49" s="13"/>
      <c r="I49" s="13">
        <f t="shared" si="3"/>
        <v>0</v>
      </c>
      <c r="J49" s="15">
        <f t="shared" si="2"/>
        <v>0</v>
      </c>
      <c r="K49" s="352"/>
      <c r="L49" s="352"/>
      <c r="M49" s="109"/>
      <c r="N49" s="370"/>
      <c r="O49" s="151"/>
    </row>
    <row r="50" spans="1:15" s="157" customFormat="1" ht="53.25" customHeight="1">
      <c r="A50" s="381" t="s">
        <v>666</v>
      </c>
      <c r="B50" s="381" t="s">
        <v>680</v>
      </c>
      <c r="C50" s="381" t="s">
        <v>19</v>
      </c>
      <c r="D50" s="236" t="s">
        <v>197</v>
      </c>
      <c r="E50" s="381">
        <v>0.5</v>
      </c>
      <c r="F50" s="83" t="s">
        <v>290</v>
      </c>
      <c r="G50" s="76">
        <v>0.1</v>
      </c>
      <c r="H50" s="76"/>
      <c r="I50" s="76">
        <f t="shared" si="3"/>
        <v>0</v>
      </c>
      <c r="J50" s="76">
        <f t="shared" si="2"/>
        <v>0</v>
      </c>
      <c r="K50" s="354">
        <f>SUM(J50:J74)</f>
        <v>0</v>
      </c>
      <c r="L50" s="354">
        <f>SUM(K50:K96)</f>
        <v>0</v>
      </c>
      <c r="M50" s="111"/>
      <c r="N50" s="370"/>
      <c r="O50" s="156"/>
    </row>
    <row r="51" spans="1:15" s="157" customFormat="1" ht="32.25" customHeight="1">
      <c r="A51" s="366"/>
      <c r="B51" s="366"/>
      <c r="C51" s="366"/>
      <c r="D51" s="91" t="s">
        <v>289</v>
      </c>
      <c r="E51" s="366"/>
      <c r="F51" s="31" t="s">
        <v>291</v>
      </c>
      <c r="G51" s="23"/>
      <c r="H51" s="23"/>
      <c r="I51" s="23"/>
      <c r="J51" s="156"/>
      <c r="K51" s="355"/>
      <c r="L51" s="355"/>
      <c r="M51" s="111"/>
      <c r="N51" s="370"/>
      <c r="O51" s="156"/>
    </row>
    <row r="52" spans="1:15" s="157" customFormat="1" ht="36" customHeight="1">
      <c r="A52" s="366"/>
      <c r="B52" s="366"/>
      <c r="C52" s="366"/>
      <c r="D52" s="91"/>
      <c r="E52" s="366"/>
      <c r="F52" s="31" t="s">
        <v>292</v>
      </c>
      <c r="G52" s="23"/>
      <c r="H52" s="23"/>
      <c r="I52" s="23"/>
      <c r="J52" s="156"/>
      <c r="K52" s="355"/>
      <c r="L52" s="355"/>
      <c r="M52" s="111"/>
      <c r="N52" s="370"/>
      <c r="O52" s="156"/>
    </row>
    <row r="53" spans="1:15" s="157" customFormat="1" ht="59.25" customHeight="1">
      <c r="A53" s="366"/>
      <c r="B53" s="366"/>
      <c r="C53" s="366"/>
      <c r="D53" s="91"/>
      <c r="E53" s="366"/>
      <c r="F53" s="31" t="s">
        <v>293</v>
      </c>
      <c r="G53" s="23"/>
      <c r="H53" s="23"/>
      <c r="I53" s="23"/>
      <c r="J53" s="156"/>
      <c r="K53" s="355"/>
      <c r="L53" s="355"/>
      <c r="M53" s="111"/>
      <c r="N53" s="370"/>
      <c r="O53" s="156"/>
    </row>
    <row r="54" spans="1:15" s="157" customFormat="1" ht="36.75" customHeight="1">
      <c r="A54" s="366"/>
      <c r="B54" s="366"/>
      <c r="C54" s="366"/>
      <c r="D54" s="94" t="s">
        <v>447</v>
      </c>
      <c r="E54" s="366"/>
      <c r="F54" s="83"/>
      <c r="G54" s="37"/>
      <c r="H54" s="23"/>
      <c r="I54" s="23"/>
      <c r="J54" s="156"/>
      <c r="K54" s="355"/>
      <c r="L54" s="355"/>
      <c r="M54" s="111"/>
      <c r="N54" s="370"/>
      <c r="O54" s="156"/>
    </row>
    <row r="55" spans="1:15" s="157" customFormat="1" ht="75" customHeight="1">
      <c r="A55" s="366"/>
      <c r="B55" s="366"/>
      <c r="C55" s="366"/>
      <c r="D55" s="228" t="s">
        <v>448</v>
      </c>
      <c r="E55" s="366"/>
      <c r="F55" s="83" t="s">
        <v>346</v>
      </c>
      <c r="G55" s="37">
        <v>0.06</v>
      </c>
      <c r="H55" s="23"/>
      <c r="I55" s="23">
        <f>IF((H55="y"),1,0)</f>
        <v>0</v>
      </c>
      <c r="J55" s="23">
        <f>I55*G55</f>
        <v>0</v>
      </c>
      <c r="K55" s="355"/>
      <c r="L55" s="355"/>
      <c r="M55" s="111"/>
      <c r="N55" s="370"/>
      <c r="O55" s="156"/>
    </row>
    <row r="56" spans="1:15" s="157" customFormat="1" ht="72" customHeight="1">
      <c r="A56" s="366"/>
      <c r="B56" s="366"/>
      <c r="C56" s="366"/>
      <c r="D56" s="229" t="s">
        <v>449</v>
      </c>
      <c r="E56" s="366"/>
      <c r="F56" s="231" t="s">
        <v>186</v>
      </c>
      <c r="G56" s="103"/>
      <c r="H56" s="23"/>
      <c r="I56" s="23"/>
      <c r="J56" s="23"/>
      <c r="K56" s="355"/>
      <c r="L56" s="355"/>
      <c r="M56" s="111"/>
      <c r="N56" s="370"/>
      <c r="O56" s="156"/>
    </row>
    <row r="57" spans="1:15" s="157" customFormat="1" ht="84" customHeight="1">
      <c r="A57" s="366"/>
      <c r="B57" s="366"/>
      <c r="C57" s="366"/>
      <c r="D57" s="230" t="s">
        <v>347</v>
      </c>
      <c r="E57" s="366"/>
      <c r="F57" s="83" t="s">
        <v>188</v>
      </c>
      <c r="G57" s="103">
        <v>0.03</v>
      </c>
      <c r="H57" s="23"/>
      <c r="I57" s="23">
        <f>IF((H57="y"),1,0)</f>
        <v>0</v>
      </c>
      <c r="J57" s="23">
        <f>I57*G57</f>
        <v>0</v>
      </c>
      <c r="K57" s="355"/>
      <c r="L57" s="355"/>
      <c r="M57" s="111"/>
      <c r="N57" s="370"/>
      <c r="O57" s="156"/>
    </row>
    <row r="58" spans="1:15" s="157" customFormat="1" ht="99" customHeight="1">
      <c r="A58" s="366"/>
      <c r="B58" s="366"/>
      <c r="C58" s="366"/>
      <c r="D58" s="91" t="s">
        <v>348</v>
      </c>
      <c r="E58" s="366"/>
      <c r="F58" s="227" t="s">
        <v>189</v>
      </c>
      <c r="G58" s="103">
        <v>0.03</v>
      </c>
      <c r="H58" s="23"/>
      <c r="I58" s="23">
        <f>IF((H58="y"),1,0)</f>
        <v>0</v>
      </c>
      <c r="J58" s="23">
        <f>I58*G58</f>
        <v>0</v>
      </c>
      <c r="K58" s="355"/>
      <c r="L58" s="355"/>
      <c r="M58" s="111"/>
      <c r="N58" s="370"/>
      <c r="O58" s="156"/>
    </row>
    <row r="59" spans="1:15" s="157" customFormat="1" ht="78" customHeight="1">
      <c r="A59" s="366"/>
      <c r="B59" s="366"/>
      <c r="C59" s="366"/>
      <c r="D59" s="232" t="s">
        <v>187</v>
      </c>
      <c r="E59" s="366"/>
      <c r="F59" s="156"/>
      <c r="H59" s="23"/>
      <c r="I59" s="23"/>
      <c r="J59" s="156"/>
      <c r="K59" s="355"/>
      <c r="L59" s="355"/>
      <c r="M59" s="111"/>
      <c r="N59" s="370"/>
      <c r="O59" s="156"/>
    </row>
    <row r="60" spans="1:15" s="157" customFormat="1" ht="86.25" customHeight="1">
      <c r="A60" s="366"/>
      <c r="B60" s="366"/>
      <c r="C60" s="366"/>
      <c r="D60" s="233" t="s">
        <v>190</v>
      </c>
      <c r="E60" s="366"/>
      <c r="F60" s="83" t="s">
        <v>191</v>
      </c>
      <c r="G60" s="103">
        <v>0.04</v>
      </c>
      <c r="H60" s="23"/>
      <c r="I60" s="23">
        <f aca="true" t="shared" si="4" ref="I60:I67">IF((H60="y"),1,0)</f>
        <v>0</v>
      </c>
      <c r="J60" s="23">
        <f aca="true" t="shared" si="5" ref="J60:J67">I60*G60</f>
        <v>0</v>
      </c>
      <c r="K60" s="355"/>
      <c r="L60" s="355"/>
      <c r="M60" s="111"/>
      <c r="N60" s="370"/>
      <c r="O60" s="156"/>
    </row>
    <row r="61" spans="1:15" s="157" customFormat="1" ht="54" customHeight="1">
      <c r="A61" s="366"/>
      <c r="B61" s="366"/>
      <c r="C61" s="366"/>
      <c r="D61" s="232"/>
      <c r="E61" s="366"/>
      <c r="F61" s="83" t="s">
        <v>192</v>
      </c>
      <c r="G61" s="103">
        <v>0.02</v>
      </c>
      <c r="H61" s="23"/>
      <c r="I61" s="23">
        <f t="shared" si="4"/>
        <v>0</v>
      </c>
      <c r="J61" s="23">
        <f t="shared" si="5"/>
        <v>0</v>
      </c>
      <c r="K61" s="355"/>
      <c r="L61" s="355"/>
      <c r="M61" s="111"/>
      <c r="N61" s="370"/>
      <c r="O61" s="156"/>
    </row>
    <row r="62" spans="1:15" s="157" customFormat="1" ht="48" customHeight="1">
      <c r="A62" s="366"/>
      <c r="B62" s="366"/>
      <c r="C62" s="366"/>
      <c r="D62" s="232"/>
      <c r="E62" s="366"/>
      <c r="F62" s="83" t="s">
        <v>189</v>
      </c>
      <c r="G62" s="103">
        <v>0.02</v>
      </c>
      <c r="H62" s="23"/>
      <c r="I62" s="23">
        <f t="shared" si="4"/>
        <v>0</v>
      </c>
      <c r="J62" s="23">
        <f t="shared" si="5"/>
        <v>0</v>
      </c>
      <c r="K62" s="355"/>
      <c r="L62" s="355"/>
      <c r="M62" s="111"/>
      <c r="N62" s="370"/>
      <c r="O62" s="156"/>
    </row>
    <row r="63" spans="1:15" s="157" customFormat="1" ht="117" customHeight="1">
      <c r="A63" s="366"/>
      <c r="B63" s="366"/>
      <c r="C63" s="366"/>
      <c r="D63" s="95" t="s">
        <v>198</v>
      </c>
      <c r="E63" s="366"/>
      <c r="F63" s="83" t="s">
        <v>0</v>
      </c>
      <c r="G63" s="37">
        <v>0.05</v>
      </c>
      <c r="H63" s="23"/>
      <c r="I63" s="23">
        <f t="shared" si="4"/>
        <v>0</v>
      </c>
      <c r="J63" s="23">
        <f t="shared" si="5"/>
        <v>0</v>
      </c>
      <c r="K63" s="355"/>
      <c r="L63" s="355"/>
      <c r="M63" s="111"/>
      <c r="N63" s="370"/>
      <c r="O63" s="156"/>
    </row>
    <row r="64" spans="1:15" s="157" customFormat="1" ht="49.5" customHeight="1" hidden="1">
      <c r="A64" s="366"/>
      <c r="B64" s="366"/>
      <c r="C64" s="366"/>
      <c r="D64" s="234"/>
      <c r="E64" s="366"/>
      <c r="F64" s="102" t="s">
        <v>594</v>
      </c>
      <c r="G64" s="103">
        <v>0.01</v>
      </c>
      <c r="H64" s="23"/>
      <c r="I64" s="23">
        <f t="shared" si="4"/>
        <v>0</v>
      </c>
      <c r="J64" s="23">
        <f t="shared" si="5"/>
        <v>0</v>
      </c>
      <c r="K64" s="355"/>
      <c r="L64" s="355"/>
      <c r="M64" s="111"/>
      <c r="N64" s="370"/>
      <c r="O64" s="156"/>
    </row>
    <row r="65" spans="1:15" s="157" customFormat="1" ht="51.75" customHeight="1" hidden="1" thickBot="1">
      <c r="A65" s="366"/>
      <c r="B65" s="366"/>
      <c r="C65" s="366"/>
      <c r="D65" s="234"/>
      <c r="E65" s="366"/>
      <c r="F65" s="102" t="s">
        <v>294</v>
      </c>
      <c r="G65" s="104">
        <v>0.01</v>
      </c>
      <c r="H65" s="23"/>
      <c r="I65" s="23">
        <f t="shared" si="4"/>
        <v>0</v>
      </c>
      <c r="J65" s="23">
        <f t="shared" si="5"/>
        <v>0</v>
      </c>
      <c r="K65" s="355"/>
      <c r="L65" s="355"/>
      <c r="M65" s="111"/>
      <c r="N65" s="370"/>
      <c r="O65" s="156"/>
    </row>
    <row r="66" spans="1:15" s="157" customFormat="1" ht="51.75" customHeight="1">
      <c r="A66" s="366"/>
      <c r="B66" s="366"/>
      <c r="C66" s="366"/>
      <c r="D66" s="234"/>
      <c r="E66" s="366"/>
      <c r="F66" s="83" t="s">
        <v>1</v>
      </c>
      <c r="G66" s="103">
        <v>0.05</v>
      </c>
      <c r="H66" s="23"/>
      <c r="I66" s="23">
        <f t="shared" si="4"/>
        <v>0</v>
      </c>
      <c r="J66" s="23">
        <f t="shared" si="5"/>
        <v>0</v>
      </c>
      <c r="K66" s="355"/>
      <c r="L66" s="355"/>
      <c r="M66" s="111"/>
      <c r="N66" s="370"/>
      <c r="O66" s="156"/>
    </row>
    <row r="67" spans="1:15" s="157" customFormat="1" ht="36.75" customHeight="1">
      <c r="A67" s="366"/>
      <c r="B67" s="366"/>
      <c r="C67" s="366"/>
      <c r="D67" s="95" t="s">
        <v>199</v>
      </c>
      <c r="E67" s="366"/>
      <c r="F67" s="83" t="s">
        <v>2</v>
      </c>
      <c r="G67" s="103">
        <v>0.05</v>
      </c>
      <c r="H67" s="23"/>
      <c r="I67" s="23">
        <f t="shared" si="4"/>
        <v>0</v>
      </c>
      <c r="J67" s="23">
        <f t="shared" si="5"/>
        <v>0</v>
      </c>
      <c r="K67" s="355"/>
      <c r="L67" s="355"/>
      <c r="M67" s="111"/>
      <c r="N67" s="370"/>
      <c r="O67" s="156"/>
    </row>
    <row r="68" spans="1:15" s="157" customFormat="1" ht="90" customHeight="1">
      <c r="A68" s="366"/>
      <c r="B68" s="366"/>
      <c r="C68" s="366"/>
      <c r="D68" s="95"/>
      <c r="E68" s="366"/>
      <c r="F68" s="83" t="s">
        <v>3</v>
      </c>
      <c r="G68" s="103"/>
      <c r="H68" s="23"/>
      <c r="I68" s="23"/>
      <c r="J68" s="23"/>
      <c r="K68" s="355"/>
      <c r="L68" s="355"/>
      <c r="M68" s="111"/>
      <c r="N68" s="370"/>
      <c r="O68" s="156"/>
    </row>
    <row r="69" spans="1:15" s="157" customFormat="1" ht="62.25" customHeight="1">
      <c r="A69" s="366"/>
      <c r="B69" s="366"/>
      <c r="C69" s="366"/>
      <c r="D69" s="237" t="s">
        <v>200</v>
      </c>
      <c r="E69" s="366"/>
      <c r="F69" s="83" t="s">
        <v>4</v>
      </c>
      <c r="G69" s="37"/>
      <c r="H69" s="23"/>
      <c r="I69" s="23"/>
      <c r="J69" s="156"/>
      <c r="K69" s="355"/>
      <c r="L69" s="355"/>
      <c r="M69" s="111"/>
      <c r="N69" s="370"/>
      <c r="O69" s="156"/>
    </row>
    <row r="70" spans="1:15" s="157" customFormat="1" ht="25.5" customHeight="1">
      <c r="A70" s="366"/>
      <c r="B70" s="366"/>
      <c r="C70" s="23"/>
      <c r="D70" s="235"/>
      <c r="E70" s="23"/>
      <c r="F70" s="30" t="s">
        <v>5</v>
      </c>
      <c r="G70" s="37">
        <v>0.01</v>
      </c>
      <c r="H70" s="23"/>
      <c r="I70" s="23">
        <f>IF((H70="y"),1,0)</f>
        <v>0</v>
      </c>
      <c r="J70" s="23">
        <f>I70*G70</f>
        <v>0</v>
      </c>
      <c r="K70" s="355"/>
      <c r="L70" s="355"/>
      <c r="M70" s="111"/>
      <c r="N70" s="370"/>
      <c r="O70" s="156"/>
    </row>
    <row r="71" spans="1:15" s="157" customFormat="1" ht="36.75" customHeight="1">
      <c r="A71" s="366"/>
      <c r="B71" s="366"/>
      <c r="C71" s="23"/>
      <c r="D71" s="235"/>
      <c r="E71" s="23"/>
      <c r="F71" s="30" t="s">
        <v>6</v>
      </c>
      <c r="G71" s="37">
        <v>0.01</v>
      </c>
      <c r="H71" s="23"/>
      <c r="I71" s="23">
        <f>IF((H71="y"),1,0)</f>
        <v>0</v>
      </c>
      <c r="J71" s="23">
        <f>I71*G71</f>
        <v>0</v>
      </c>
      <c r="K71" s="355"/>
      <c r="L71" s="355"/>
      <c r="M71" s="111"/>
      <c r="N71" s="370"/>
      <c r="O71" s="156"/>
    </row>
    <row r="72" spans="1:15" s="157" customFormat="1" ht="24.75" customHeight="1">
      <c r="A72" s="366"/>
      <c r="B72" s="366"/>
      <c r="C72" s="23"/>
      <c r="D72" s="235"/>
      <c r="E72" s="23"/>
      <c r="F72" s="30" t="s">
        <v>7</v>
      </c>
      <c r="G72" s="37">
        <v>0.01</v>
      </c>
      <c r="H72" s="23"/>
      <c r="I72" s="23">
        <f>IF((H72="y"),1,0)</f>
        <v>0</v>
      </c>
      <c r="J72" s="23">
        <f>I72*G72</f>
        <v>0</v>
      </c>
      <c r="K72" s="355"/>
      <c r="L72" s="355"/>
      <c r="M72" s="111"/>
      <c r="N72" s="370"/>
      <c r="O72" s="156"/>
    </row>
    <row r="73" spans="1:15" s="157" customFormat="1" ht="33.75" customHeight="1">
      <c r="A73" s="366"/>
      <c r="B73" s="366"/>
      <c r="C73" s="23"/>
      <c r="D73" s="235"/>
      <c r="E73" s="23"/>
      <c r="F73" s="30" t="s">
        <v>8</v>
      </c>
      <c r="G73" s="37">
        <v>0.01</v>
      </c>
      <c r="H73" s="23"/>
      <c r="I73" s="23">
        <f>IF((H73="y"),1,0)</f>
        <v>0</v>
      </c>
      <c r="J73" s="23">
        <f>I73*G73</f>
        <v>0</v>
      </c>
      <c r="K73" s="355"/>
      <c r="L73" s="355"/>
      <c r="M73" s="111"/>
      <c r="N73" s="370"/>
      <c r="O73" s="156"/>
    </row>
    <row r="74" spans="1:15" s="157" customFormat="1" ht="27" customHeight="1" thickBot="1">
      <c r="A74" s="366"/>
      <c r="B74" s="366"/>
      <c r="C74" s="23"/>
      <c r="D74" s="235"/>
      <c r="E74" s="23"/>
      <c r="F74" s="30" t="s">
        <v>9</v>
      </c>
      <c r="G74" s="37">
        <v>0.01</v>
      </c>
      <c r="H74" s="73"/>
      <c r="I74" s="73">
        <f>IF((H74="y"),1,0)</f>
        <v>0</v>
      </c>
      <c r="J74" s="73">
        <f>I74*G74</f>
        <v>0</v>
      </c>
      <c r="K74" s="356"/>
      <c r="L74" s="355"/>
      <c r="M74" s="111"/>
      <c r="N74" s="370"/>
      <c r="O74" s="156"/>
    </row>
    <row r="75" spans="1:15" s="157" customFormat="1" ht="83.25" customHeight="1">
      <c r="A75" s="366"/>
      <c r="B75" s="366"/>
      <c r="C75" s="381" t="s">
        <v>23</v>
      </c>
      <c r="D75" s="239" t="s">
        <v>10</v>
      </c>
      <c r="E75" s="76">
        <v>0.3</v>
      </c>
      <c r="F75" s="218" t="s">
        <v>11</v>
      </c>
      <c r="G75" s="89"/>
      <c r="H75" s="23"/>
      <c r="I75" s="23"/>
      <c r="J75" s="23"/>
      <c r="K75" s="381">
        <f>SUM(J76:J87)</f>
        <v>0</v>
      </c>
      <c r="L75" s="355"/>
      <c r="M75" s="111"/>
      <c r="N75" s="370"/>
      <c r="O75" s="156"/>
    </row>
    <row r="76" spans="1:15" s="157" customFormat="1" ht="25.5" customHeight="1">
      <c r="A76" s="366"/>
      <c r="B76" s="366"/>
      <c r="C76" s="366"/>
      <c r="D76" s="238"/>
      <c r="E76" s="23"/>
      <c r="F76" s="83" t="s">
        <v>12</v>
      </c>
      <c r="G76" s="23">
        <v>0.07</v>
      </c>
      <c r="H76" s="23"/>
      <c r="I76" s="23">
        <f>IF((H76="y"),1,0)</f>
        <v>0</v>
      </c>
      <c r="J76" s="23">
        <f>I76*G76</f>
        <v>0</v>
      </c>
      <c r="K76" s="366"/>
      <c r="L76" s="355"/>
      <c r="M76" s="111"/>
      <c r="N76" s="370"/>
      <c r="O76" s="156"/>
    </row>
    <row r="77" spans="1:15" s="157" customFormat="1" ht="25.5" customHeight="1">
      <c r="A77" s="366"/>
      <c r="B77" s="366"/>
      <c r="C77" s="366"/>
      <c r="D77" s="238"/>
      <c r="E77" s="23"/>
      <c r="F77" s="83" t="s">
        <v>13</v>
      </c>
      <c r="G77" s="23">
        <v>0.03</v>
      </c>
      <c r="H77" s="23"/>
      <c r="I77" s="23">
        <f>IF((H77="y"),1,0)</f>
        <v>0</v>
      </c>
      <c r="J77" s="23">
        <f>I77*G77</f>
        <v>0</v>
      </c>
      <c r="K77" s="366"/>
      <c r="L77" s="355"/>
      <c r="M77" s="111"/>
      <c r="N77" s="370"/>
      <c r="O77" s="156"/>
    </row>
    <row r="78" spans="1:15" s="158" customFormat="1" ht="153" customHeight="1">
      <c r="A78" s="366"/>
      <c r="B78" s="366"/>
      <c r="C78" s="366"/>
      <c r="D78" s="237" t="s">
        <v>203</v>
      </c>
      <c r="E78" s="23"/>
      <c r="F78" s="83" t="s">
        <v>14</v>
      </c>
      <c r="G78" s="23">
        <v>0.05</v>
      </c>
      <c r="H78" s="23"/>
      <c r="I78" s="23">
        <f>IF((H78="y"),1,0)</f>
        <v>0</v>
      </c>
      <c r="J78" s="23">
        <f>I78*G78</f>
        <v>0</v>
      </c>
      <c r="K78" s="366"/>
      <c r="L78" s="355"/>
      <c r="M78" s="111"/>
      <c r="N78" s="370"/>
      <c r="O78" s="156"/>
    </row>
    <row r="79" spans="1:15" s="158" customFormat="1" ht="96.75" customHeight="1">
      <c r="A79" s="366"/>
      <c r="B79" s="366"/>
      <c r="C79" s="366"/>
      <c r="D79" s="240" t="s">
        <v>202</v>
      </c>
      <c r="E79" s="23"/>
      <c r="F79" s="83" t="s">
        <v>15</v>
      </c>
      <c r="G79" s="37"/>
      <c r="H79" s="23"/>
      <c r="I79" s="23"/>
      <c r="J79" s="156"/>
      <c r="K79" s="366"/>
      <c r="L79" s="355"/>
      <c r="M79" s="111"/>
      <c r="N79" s="370"/>
      <c r="O79" s="156"/>
    </row>
    <row r="80" spans="1:15" s="158" customFormat="1" ht="24" customHeight="1">
      <c r="A80" s="366"/>
      <c r="B80" s="366"/>
      <c r="C80" s="23"/>
      <c r="D80" s="240"/>
      <c r="E80" s="23"/>
      <c r="F80" s="83" t="s">
        <v>12</v>
      </c>
      <c r="G80" s="23">
        <v>0.04</v>
      </c>
      <c r="H80" s="23"/>
      <c r="I80" s="23">
        <f>IF((H80="y"),1,0)</f>
        <v>0</v>
      </c>
      <c r="J80" s="23">
        <f>I80*G80</f>
        <v>0</v>
      </c>
      <c r="K80" s="366"/>
      <c r="L80" s="355"/>
      <c r="M80" s="111"/>
      <c r="N80" s="370"/>
      <c r="O80" s="156"/>
    </row>
    <row r="81" spans="1:15" s="158" customFormat="1" ht="29.25" customHeight="1">
      <c r="A81" s="366"/>
      <c r="B81" s="366"/>
      <c r="C81" s="23"/>
      <c r="D81" s="240"/>
      <c r="E81" s="23"/>
      <c r="F81" s="83" t="s">
        <v>13</v>
      </c>
      <c r="G81" s="23">
        <v>0.01</v>
      </c>
      <c r="H81" s="23"/>
      <c r="I81" s="23">
        <f>IF((H81="y"),1,0)</f>
        <v>0</v>
      </c>
      <c r="J81" s="23">
        <f>I81*G81</f>
        <v>0</v>
      </c>
      <c r="K81" s="366"/>
      <c r="L81" s="355"/>
      <c r="M81" s="111"/>
      <c r="N81" s="370"/>
      <c r="O81" s="156"/>
    </row>
    <row r="82" spans="1:15" s="158" customFormat="1" ht="96" customHeight="1">
      <c r="A82" s="366"/>
      <c r="B82" s="366"/>
      <c r="C82" s="23"/>
      <c r="D82" s="242" t="s">
        <v>16</v>
      </c>
      <c r="E82" s="23"/>
      <c r="F82" s="83" t="s">
        <v>17</v>
      </c>
      <c r="G82" s="37"/>
      <c r="H82" s="23"/>
      <c r="I82" s="23"/>
      <c r="J82" s="156"/>
      <c r="K82" s="366"/>
      <c r="L82" s="355"/>
      <c r="M82" s="111"/>
      <c r="N82" s="370"/>
      <c r="O82" s="156"/>
    </row>
    <row r="83" spans="1:15" s="158" customFormat="1" ht="21.75" customHeight="1">
      <c r="A83" s="366"/>
      <c r="B83" s="366"/>
      <c r="C83" s="23"/>
      <c r="D83" s="240"/>
      <c r="E83" s="23"/>
      <c r="F83" s="83" t="s">
        <v>12</v>
      </c>
      <c r="G83" s="23">
        <v>0.04</v>
      </c>
      <c r="H83" s="23"/>
      <c r="I83" s="23">
        <f>IF((H83="y"),1,0)</f>
        <v>0</v>
      </c>
      <c r="J83" s="23">
        <f>I83*G83</f>
        <v>0</v>
      </c>
      <c r="K83" s="366"/>
      <c r="L83" s="355"/>
      <c r="M83" s="111"/>
      <c r="N83" s="370"/>
      <c r="O83" s="156"/>
    </row>
    <row r="84" spans="1:15" s="158" customFormat="1" ht="26.25" customHeight="1">
      <c r="A84" s="366"/>
      <c r="B84" s="366"/>
      <c r="C84" s="23"/>
      <c r="D84" s="240"/>
      <c r="E84" s="23"/>
      <c r="F84" s="83" t="s">
        <v>13</v>
      </c>
      <c r="G84" s="23">
        <v>0.01</v>
      </c>
      <c r="H84" s="23"/>
      <c r="I84" s="23">
        <f>IF((H84="y"),1,0)</f>
        <v>0</v>
      </c>
      <c r="J84" s="23">
        <f>I84*G84</f>
        <v>0</v>
      </c>
      <c r="K84" s="366"/>
      <c r="L84" s="355"/>
      <c r="M84" s="111"/>
      <c r="N84" s="370"/>
      <c r="O84" s="156"/>
    </row>
    <row r="85" spans="1:15" s="158" customFormat="1" ht="78" customHeight="1">
      <c r="A85" s="366"/>
      <c r="B85" s="366"/>
      <c r="C85" s="23"/>
      <c r="D85" s="241" t="s">
        <v>484</v>
      </c>
      <c r="E85" s="23"/>
      <c r="F85" s="243" t="s">
        <v>485</v>
      </c>
      <c r="G85" s="23"/>
      <c r="H85" s="23"/>
      <c r="I85" s="23"/>
      <c r="J85" s="156"/>
      <c r="K85" s="366"/>
      <c r="L85" s="355"/>
      <c r="M85" s="111"/>
      <c r="N85" s="370"/>
      <c r="O85" s="156"/>
    </row>
    <row r="86" spans="1:15" s="158" customFormat="1" ht="26.25" customHeight="1">
      <c r="A86" s="366"/>
      <c r="B86" s="366"/>
      <c r="C86" s="23"/>
      <c r="D86" s="240"/>
      <c r="E86" s="23"/>
      <c r="F86" s="83" t="s">
        <v>12</v>
      </c>
      <c r="G86" s="23">
        <v>0.04</v>
      </c>
      <c r="H86" s="23"/>
      <c r="I86" s="23">
        <f>IF((H86="y"),1,0)</f>
        <v>0</v>
      </c>
      <c r="J86" s="23">
        <f>I86*G86</f>
        <v>0</v>
      </c>
      <c r="K86" s="366"/>
      <c r="L86" s="355"/>
      <c r="M86" s="111"/>
      <c r="N86" s="370"/>
      <c r="O86" s="156"/>
    </row>
    <row r="87" spans="1:15" s="158" customFormat="1" ht="26.25" customHeight="1" thickBot="1">
      <c r="A87" s="366"/>
      <c r="B87" s="366"/>
      <c r="C87" s="73"/>
      <c r="D87" s="244"/>
      <c r="E87" s="73"/>
      <c r="F87" s="84" t="s">
        <v>13</v>
      </c>
      <c r="G87" s="73">
        <v>0.01</v>
      </c>
      <c r="H87" s="73"/>
      <c r="I87" s="73">
        <f>IF((H87="y"),1,0)</f>
        <v>0</v>
      </c>
      <c r="J87" s="23">
        <f>I87*G87</f>
        <v>0</v>
      </c>
      <c r="K87" s="361"/>
      <c r="L87" s="355"/>
      <c r="M87" s="111"/>
      <c r="N87" s="370"/>
      <c r="O87" s="156"/>
    </row>
    <row r="88" spans="1:15" s="158" customFormat="1" ht="76.5" customHeight="1">
      <c r="A88" s="366"/>
      <c r="B88" s="366"/>
      <c r="C88" s="381" t="s">
        <v>24</v>
      </c>
      <c r="D88" s="246" t="s">
        <v>486</v>
      </c>
      <c r="E88" s="23">
        <v>0.1</v>
      </c>
      <c r="F88" s="245" t="s">
        <v>153</v>
      </c>
      <c r="G88" s="23"/>
      <c r="H88" s="23"/>
      <c r="I88" s="23"/>
      <c r="J88" s="159"/>
      <c r="K88" s="354">
        <f>SUM(J88:J93)</f>
        <v>0</v>
      </c>
      <c r="L88" s="355"/>
      <c r="M88" s="111"/>
      <c r="N88" s="370"/>
      <c r="O88" s="156"/>
    </row>
    <row r="89" spans="1:15" s="158" customFormat="1" ht="26.25" customHeight="1">
      <c r="A89" s="366"/>
      <c r="B89" s="366"/>
      <c r="C89" s="366"/>
      <c r="D89" s="240"/>
      <c r="E89" s="23"/>
      <c r="F89" s="83" t="s">
        <v>12</v>
      </c>
      <c r="G89" s="23">
        <v>0.04</v>
      </c>
      <c r="H89" s="23"/>
      <c r="I89" s="23">
        <f>IF((H89="y"),1,0)</f>
        <v>0</v>
      </c>
      <c r="J89" s="23">
        <f>I89*G89</f>
        <v>0</v>
      </c>
      <c r="K89" s="355"/>
      <c r="L89" s="355"/>
      <c r="M89" s="111"/>
      <c r="N89" s="370"/>
      <c r="O89" s="156"/>
    </row>
    <row r="90" spans="1:15" s="158" customFormat="1" ht="26.25" customHeight="1">
      <c r="A90" s="366"/>
      <c r="B90" s="366"/>
      <c r="C90" s="366"/>
      <c r="D90" s="248"/>
      <c r="E90" s="23"/>
      <c r="F90" s="83" t="s">
        <v>13</v>
      </c>
      <c r="G90" s="23">
        <v>0.01</v>
      </c>
      <c r="H90" s="23"/>
      <c r="I90" s="23">
        <f>IF((H90="y"),1,0)</f>
        <v>0</v>
      </c>
      <c r="J90" s="23">
        <f>I90*G90</f>
        <v>0</v>
      </c>
      <c r="K90" s="355"/>
      <c r="L90" s="355"/>
      <c r="M90" s="111"/>
      <c r="N90" s="370"/>
      <c r="O90" s="156"/>
    </row>
    <row r="91" spans="1:15" s="157" customFormat="1" ht="62.25" customHeight="1">
      <c r="A91" s="366"/>
      <c r="B91" s="366"/>
      <c r="C91" s="366"/>
      <c r="D91" s="247" t="s">
        <v>154</v>
      </c>
      <c r="E91" s="23"/>
      <c r="F91" s="243" t="s">
        <v>156</v>
      </c>
      <c r="G91" s="37"/>
      <c r="H91" s="23"/>
      <c r="I91" s="23"/>
      <c r="J91" s="23"/>
      <c r="K91" s="355"/>
      <c r="L91" s="355"/>
      <c r="M91" s="111"/>
      <c r="N91" s="370"/>
      <c r="O91" s="156"/>
    </row>
    <row r="92" spans="1:15" s="158" customFormat="1" ht="26.25" customHeight="1">
      <c r="A92" s="366"/>
      <c r="B92" s="366"/>
      <c r="C92" s="366"/>
      <c r="D92" s="240"/>
      <c r="E92" s="23"/>
      <c r="F92" s="83" t="s">
        <v>12</v>
      </c>
      <c r="G92" s="23">
        <v>0.04</v>
      </c>
      <c r="H92" s="23"/>
      <c r="I92" s="23">
        <f>IF((H92="y"),1,0)</f>
        <v>0</v>
      </c>
      <c r="J92" s="23">
        <f>I92*G92</f>
        <v>0</v>
      </c>
      <c r="K92" s="355"/>
      <c r="L92" s="355"/>
      <c r="M92" s="111"/>
      <c r="N92" s="149"/>
      <c r="O92" s="156"/>
    </row>
    <row r="93" spans="1:15" s="158" customFormat="1" ht="26.25" customHeight="1" thickBot="1">
      <c r="A93" s="366"/>
      <c r="B93" s="366"/>
      <c r="C93" s="361"/>
      <c r="D93" s="248"/>
      <c r="E93" s="23"/>
      <c r="F93" s="83" t="s">
        <v>13</v>
      </c>
      <c r="G93" s="73">
        <v>0.01</v>
      </c>
      <c r="H93" s="73"/>
      <c r="I93" s="73">
        <f>IF((H93="y"),1,0)</f>
        <v>0</v>
      </c>
      <c r="J93" s="23">
        <f>I93*G93</f>
        <v>0</v>
      </c>
      <c r="K93" s="356"/>
      <c r="L93" s="355"/>
      <c r="M93" s="111"/>
      <c r="N93" s="149"/>
      <c r="O93" s="156"/>
    </row>
    <row r="94" spans="1:15" s="158" customFormat="1" ht="75" customHeight="1">
      <c r="A94" s="366"/>
      <c r="B94" s="366"/>
      <c r="C94" s="381" t="s">
        <v>27</v>
      </c>
      <c r="D94" s="252" t="s">
        <v>201</v>
      </c>
      <c r="E94" s="76">
        <v>0.1</v>
      </c>
      <c r="F94" s="245" t="s">
        <v>155</v>
      </c>
      <c r="G94" s="23"/>
      <c r="H94" s="23"/>
      <c r="I94" s="23"/>
      <c r="J94" s="42"/>
      <c r="K94" s="354">
        <f>SUM(J94:J96)</f>
        <v>0</v>
      </c>
      <c r="L94" s="355"/>
      <c r="M94" s="160"/>
      <c r="N94" s="161"/>
      <c r="O94" s="160"/>
    </row>
    <row r="95" spans="1:15" s="158" customFormat="1" ht="26.25" customHeight="1">
      <c r="A95" s="366"/>
      <c r="B95" s="366"/>
      <c r="C95" s="366"/>
      <c r="D95" s="93"/>
      <c r="E95" s="23"/>
      <c r="F95" s="83" t="s">
        <v>12</v>
      </c>
      <c r="G95" s="23">
        <v>0.08</v>
      </c>
      <c r="H95" s="23"/>
      <c r="I95" s="23">
        <f>IF((H95="y"),1,0)</f>
        <v>0</v>
      </c>
      <c r="J95" s="23">
        <f>I95*G95</f>
        <v>0</v>
      </c>
      <c r="K95" s="355"/>
      <c r="L95" s="355"/>
      <c r="M95" s="111"/>
      <c r="N95" s="149"/>
      <c r="O95" s="156"/>
    </row>
    <row r="96" spans="1:15" s="158" customFormat="1" ht="26.25" customHeight="1" thickBot="1">
      <c r="A96" s="361"/>
      <c r="B96" s="361"/>
      <c r="C96" s="361"/>
      <c r="D96" s="253"/>
      <c r="E96" s="73"/>
      <c r="F96" s="84" t="s">
        <v>13</v>
      </c>
      <c r="G96" s="73">
        <v>0.02</v>
      </c>
      <c r="H96" s="73"/>
      <c r="I96" s="23">
        <f>IF((H96="y"),1,0)</f>
        <v>0</v>
      </c>
      <c r="J96" s="23">
        <f>I96*G96</f>
        <v>0</v>
      </c>
      <c r="K96" s="356"/>
      <c r="L96" s="356"/>
      <c r="M96" s="111"/>
      <c r="N96" s="149"/>
      <c r="O96" s="156"/>
    </row>
    <row r="97" spans="1:15" s="61" customFormat="1" ht="25.5">
      <c r="A97" s="381" t="s">
        <v>268</v>
      </c>
      <c r="B97" s="358" t="s">
        <v>269</v>
      </c>
      <c r="C97" s="381" t="s">
        <v>19</v>
      </c>
      <c r="D97" s="30" t="s">
        <v>595</v>
      </c>
      <c r="E97" s="355">
        <v>0.6</v>
      </c>
      <c r="F97" s="30" t="s">
        <v>457</v>
      </c>
      <c r="G97" s="37"/>
      <c r="H97" s="23"/>
      <c r="I97" s="76"/>
      <c r="J97" s="159"/>
      <c r="K97" s="354">
        <f>SUM(J98:J100)</f>
        <v>0</v>
      </c>
      <c r="L97" s="354">
        <f>SUM(K97:K102)</f>
        <v>0</v>
      </c>
      <c r="M97" s="160"/>
      <c r="N97" s="161"/>
      <c r="O97" s="156"/>
    </row>
    <row r="98" spans="1:15" s="61" customFormat="1" ht="13.5">
      <c r="A98" s="366"/>
      <c r="B98" s="359"/>
      <c r="C98" s="366"/>
      <c r="D98" s="96" t="s">
        <v>596</v>
      </c>
      <c r="E98" s="355"/>
      <c r="F98" s="96" t="s">
        <v>596</v>
      </c>
      <c r="G98" s="37">
        <v>0.2</v>
      </c>
      <c r="H98" s="23"/>
      <c r="I98" s="23">
        <f aca="true" t="shared" si="6" ref="I98:I111">IF((H98="y"),1,0)</f>
        <v>0</v>
      </c>
      <c r="J98" s="23">
        <f aca="true" t="shared" si="7" ref="J98:J111">I98*G98</f>
        <v>0</v>
      </c>
      <c r="K98" s="355"/>
      <c r="L98" s="355"/>
      <c r="M98" s="160"/>
      <c r="N98" s="161"/>
      <c r="O98" s="156"/>
    </row>
    <row r="99" spans="1:15" s="61" customFormat="1" ht="13.5">
      <c r="A99" s="366"/>
      <c r="B99" s="359"/>
      <c r="C99" s="366"/>
      <c r="D99" s="96" t="s">
        <v>597</v>
      </c>
      <c r="E99" s="355"/>
      <c r="F99" s="96" t="s">
        <v>597</v>
      </c>
      <c r="G99" s="37">
        <v>0.2</v>
      </c>
      <c r="H99" s="23"/>
      <c r="I99" s="23">
        <f t="shared" si="6"/>
        <v>0</v>
      </c>
      <c r="J99" s="23">
        <f t="shared" si="7"/>
        <v>0</v>
      </c>
      <c r="K99" s="355"/>
      <c r="L99" s="355"/>
      <c r="M99" s="160"/>
      <c r="N99" s="161"/>
      <c r="O99" s="156"/>
    </row>
    <row r="100" spans="1:15" s="61" customFormat="1" ht="27" thickBot="1">
      <c r="A100" s="366"/>
      <c r="B100" s="359"/>
      <c r="C100" s="361"/>
      <c r="D100" s="97" t="s">
        <v>598</v>
      </c>
      <c r="E100" s="356"/>
      <c r="F100" s="97" t="s">
        <v>598</v>
      </c>
      <c r="G100" s="73">
        <v>0.2</v>
      </c>
      <c r="H100" s="73"/>
      <c r="I100" s="23">
        <f t="shared" si="6"/>
        <v>0</v>
      </c>
      <c r="J100" s="73">
        <f t="shared" si="7"/>
        <v>0</v>
      </c>
      <c r="K100" s="356"/>
      <c r="L100" s="355"/>
      <c r="M100" s="160"/>
      <c r="N100" s="161"/>
      <c r="O100" s="156"/>
    </row>
    <row r="101" spans="1:15" s="61" customFormat="1" ht="39" customHeight="1">
      <c r="A101" s="366"/>
      <c r="B101" s="359"/>
      <c r="C101" s="381" t="s">
        <v>23</v>
      </c>
      <c r="D101" s="162" t="s">
        <v>353</v>
      </c>
      <c r="E101" s="362">
        <v>0.4</v>
      </c>
      <c r="F101" s="30" t="s">
        <v>458</v>
      </c>
      <c r="G101" s="37">
        <v>0.2</v>
      </c>
      <c r="H101" s="23"/>
      <c r="I101" s="76">
        <f t="shared" si="6"/>
        <v>0</v>
      </c>
      <c r="J101" s="23">
        <f t="shared" si="7"/>
        <v>0</v>
      </c>
      <c r="K101" s="354">
        <f>SUM(J101:J102)</f>
        <v>0</v>
      </c>
      <c r="L101" s="355"/>
      <c r="M101" s="160"/>
      <c r="N101" s="160"/>
      <c r="O101" s="156"/>
    </row>
    <row r="102" spans="1:15" s="61" customFormat="1" ht="61.5" customHeight="1" thickBot="1">
      <c r="A102" s="361"/>
      <c r="B102" s="360"/>
      <c r="C102" s="361"/>
      <c r="D102" s="123" t="s">
        <v>354</v>
      </c>
      <c r="E102" s="356"/>
      <c r="F102" s="84" t="s">
        <v>459</v>
      </c>
      <c r="G102" s="90">
        <v>0.2</v>
      </c>
      <c r="H102" s="73"/>
      <c r="I102" s="73">
        <f t="shared" si="6"/>
        <v>0</v>
      </c>
      <c r="J102" s="73">
        <f t="shared" si="7"/>
        <v>0</v>
      </c>
      <c r="K102" s="356"/>
      <c r="L102" s="356"/>
      <c r="M102" s="163"/>
      <c r="N102" s="163"/>
      <c r="O102" s="164"/>
    </row>
    <row r="103" spans="1:15" s="61" customFormat="1" ht="84.75" customHeight="1">
      <c r="A103" s="381" t="s">
        <v>460</v>
      </c>
      <c r="B103" s="363" t="s">
        <v>204</v>
      </c>
      <c r="C103" s="381" t="s">
        <v>19</v>
      </c>
      <c r="D103" s="98" t="s">
        <v>255</v>
      </c>
      <c r="E103" s="354">
        <v>0.5</v>
      </c>
      <c r="F103" s="220" t="s">
        <v>254</v>
      </c>
      <c r="G103" s="76">
        <v>0.1</v>
      </c>
      <c r="H103" s="23"/>
      <c r="I103" s="23">
        <f t="shared" si="6"/>
        <v>0</v>
      </c>
      <c r="J103" s="23">
        <f t="shared" si="7"/>
        <v>0</v>
      </c>
      <c r="K103" s="354">
        <f>SUM(J103:J107)</f>
        <v>0</v>
      </c>
      <c r="L103" s="119">
        <f>SUM(J103:J116)</f>
        <v>0</v>
      </c>
      <c r="M103" s="160"/>
      <c r="N103" s="160"/>
      <c r="O103" s="160"/>
    </row>
    <row r="104" spans="1:15" s="61" customFormat="1" ht="53.25" customHeight="1">
      <c r="A104" s="366"/>
      <c r="B104" s="364"/>
      <c r="C104" s="366"/>
      <c r="D104" s="93" t="s">
        <v>256</v>
      </c>
      <c r="E104" s="355"/>
      <c r="F104" s="92" t="s">
        <v>253</v>
      </c>
      <c r="G104" s="23">
        <v>0.2</v>
      </c>
      <c r="H104" s="23"/>
      <c r="I104" s="23">
        <f t="shared" si="6"/>
        <v>0</v>
      </c>
      <c r="J104" s="23">
        <f t="shared" si="7"/>
        <v>0</v>
      </c>
      <c r="K104" s="355"/>
      <c r="L104" s="111"/>
      <c r="M104" s="160"/>
      <c r="N104" s="160"/>
      <c r="O104" s="160"/>
    </row>
    <row r="105" spans="1:15" s="61" customFormat="1" ht="48" customHeight="1">
      <c r="A105" s="366"/>
      <c r="B105" s="364"/>
      <c r="C105" s="366"/>
      <c r="D105" s="93" t="s">
        <v>257</v>
      </c>
      <c r="E105" s="355"/>
      <c r="F105" s="92" t="s">
        <v>250</v>
      </c>
      <c r="G105" s="23">
        <v>0.1</v>
      </c>
      <c r="H105" s="23"/>
      <c r="I105" s="23">
        <f t="shared" si="6"/>
        <v>0</v>
      </c>
      <c r="J105" s="23">
        <f t="shared" si="7"/>
        <v>0</v>
      </c>
      <c r="K105" s="355"/>
      <c r="L105" s="111"/>
      <c r="M105" s="160"/>
      <c r="N105" s="160"/>
      <c r="O105" s="160"/>
    </row>
    <row r="106" spans="1:15" s="61" customFormat="1" ht="56.25" customHeight="1">
      <c r="A106" s="366"/>
      <c r="B106" s="364"/>
      <c r="C106" s="23"/>
      <c r="D106" s="93"/>
      <c r="E106" s="111"/>
      <c r="F106" s="92" t="s">
        <v>251</v>
      </c>
      <c r="G106" s="23">
        <v>0.05</v>
      </c>
      <c r="H106" s="23"/>
      <c r="I106" s="23">
        <f t="shared" si="6"/>
        <v>0</v>
      </c>
      <c r="J106" s="23">
        <f t="shared" si="7"/>
        <v>0</v>
      </c>
      <c r="K106" s="355"/>
      <c r="L106" s="111"/>
      <c r="M106" s="160"/>
      <c r="N106" s="160"/>
      <c r="O106" s="160"/>
    </row>
    <row r="107" spans="1:15" s="61" customFormat="1" ht="38.25" customHeight="1" thickBot="1">
      <c r="A107" s="366"/>
      <c r="B107" s="364"/>
      <c r="C107" s="23"/>
      <c r="D107" s="93"/>
      <c r="E107" s="111"/>
      <c r="F107" s="219" t="s">
        <v>252</v>
      </c>
      <c r="G107" s="73">
        <v>0.05</v>
      </c>
      <c r="H107" s="23"/>
      <c r="I107" s="73">
        <f t="shared" si="6"/>
        <v>0</v>
      </c>
      <c r="J107" s="73">
        <f t="shared" si="7"/>
        <v>0</v>
      </c>
      <c r="K107" s="356"/>
      <c r="L107" s="111"/>
      <c r="M107" s="160"/>
      <c r="N107" s="160"/>
      <c r="O107" s="160"/>
    </row>
    <row r="108" spans="1:15" s="61" customFormat="1" ht="35.25" customHeight="1">
      <c r="A108" s="366"/>
      <c r="B108" s="364"/>
      <c r="C108" s="381" t="s">
        <v>23</v>
      </c>
      <c r="D108" s="99" t="s">
        <v>355</v>
      </c>
      <c r="E108" s="354">
        <v>0.3</v>
      </c>
      <c r="F108" s="220" t="s">
        <v>286</v>
      </c>
      <c r="G108" s="37">
        <v>0.15</v>
      </c>
      <c r="H108" s="76"/>
      <c r="I108" s="23">
        <f t="shared" si="6"/>
        <v>0</v>
      </c>
      <c r="J108" s="23">
        <f t="shared" si="7"/>
        <v>0</v>
      </c>
      <c r="K108" s="355">
        <f>SUM(J108:J109)</f>
        <v>0</v>
      </c>
      <c r="L108" s="111"/>
      <c r="M108" s="160"/>
      <c r="N108" s="160"/>
      <c r="O108" s="160"/>
    </row>
    <row r="109" spans="1:15" s="61" customFormat="1" ht="49.5" customHeight="1" thickBot="1">
      <c r="A109" s="366"/>
      <c r="B109" s="364"/>
      <c r="C109" s="361"/>
      <c r="D109" s="100" t="s">
        <v>205</v>
      </c>
      <c r="E109" s="356"/>
      <c r="F109" s="124" t="s">
        <v>258</v>
      </c>
      <c r="G109" s="90">
        <v>0.15</v>
      </c>
      <c r="H109" s="73"/>
      <c r="I109" s="73">
        <f t="shared" si="6"/>
        <v>0</v>
      </c>
      <c r="J109" s="73">
        <f t="shared" si="7"/>
        <v>0</v>
      </c>
      <c r="K109" s="355"/>
      <c r="L109" s="111"/>
      <c r="M109" s="160"/>
      <c r="N109" s="160"/>
      <c r="O109" s="160"/>
    </row>
    <row r="110" spans="1:15" s="61" customFormat="1" ht="70.5" customHeight="1">
      <c r="A110" s="366"/>
      <c r="B110" s="364"/>
      <c r="C110" s="366" t="s">
        <v>24</v>
      </c>
      <c r="D110" s="95" t="s">
        <v>356</v>
      </c>
      <c r="E110" s="355">
        <v>0.2</v>
      </c>
      <c r="F110" s="92" t="s">
        <v>259</v>
      </c>
      <c r="G110" s="223">
        <v>0.05</v>
      </c>
      <c r="H110" s="23"/>
      <c r="I110" s="23">
        <f t="shared" si="6"/>
        <v>0</v>
      </c>
      <c r="J110" s="23">
        <f t="shared" si="7"/>
        <v>0</v>
      </c>
      <c r="K110" s="354">
        <f>SUM(J110:J116)</f>
        <v>0</v>
      </c>
      <c r="L110" s="111"/>
      <c r="M110" s="160"/>
      <c r="N110" s="160"/>
      <c r="O110" s="160"/>
    </row>
    <row r="111" spans="1:15" s="61" customFormat="1" ht="60.75" customHeight="1">
      <c r="A111" s="366"/>
      <c r="B111" s="364"/>
      <c r="C111" s="366"/>
      <c r="D111" s="95"/>
      <c r="E111" s="355"/>
      <c r="F111" s="92" t="s">
        <v>260</v>
      </c>
      <c r="G111" s="223">
        <v>0.05</v>
      </c>
      <c r="H111" s="23"/>
      <c r="I111" s="23">
        <f t="shared" si="6"/>
        <v>0</v>
      </c>
      <c r="J111" s="23">
        <f t="shared" si="7"/>
        <v>0</v>
      </c>
      <c r="K111" s="355"/>
      <c r="L111" s="111"/>
      <c r="M111" s="160"/>
      <c r="N111" s="160"/>
      <c r="O111" s="160"/>
    </row>
    <row r="112" spans="1:15" s="61" customFormat="1" ht="56.25" customHeight="1">
      <c r="A112" s="366"/>
      <c r="B112" s="364"/>
      <c r="C112" s="366"/>
      <c r="D112" s="95" t="s">
        <v>357</v>
      </c>
      <c r="E112" s="355"/>
      <c r="F112" s="221" t="s">
        <v>261</v>
      </c>
      <c r="G112" s="23"/>
      <c r="H112" s="23"/>
      <c r="I112" s="23"/>
      <c r="J112" s="23"/>
      <c r="K112" s="355"/>
      <c r="L112" s="111"/>
      <c r="M112" s="160"/>
      <c r="N112" s="160"/>
      <c r="O112" s="160"/>
    </row>
    <row r="113" spans="1:15" s="61" customFormat="1" ht="52.5" customHeight="1">
      <c r="A113" s="366"/>
      <c r="B113" s="364"/>
      <c r="C113" s="366"/>
      <c r="D113" s="222" t="s">
        <v>206</v>
      </c>
      <c r="E113" s="355"/>
      <c r="F113" s="83" t="s">
        <v>264</v>
      </c>
      <c r="G113" s="23">
        <v>0.025</v>
      </c>
      <c r="H113" s="23"/>
      <c r="I113" s="23">
        <f>IF((H113="y"),1,0)</f>
        <v>0</v>
      </c>
      <c r="J113" s="23">
        <f>I113*G113</f>
        <v>0</v>
      </c>
      <c r="K113" s="355"/>
      <c r="L113" s="111"/>
      <c r="M113" s="160"/>
      <c r="N113" s="160"/>
      <c r="O113" s="160"/>
    </row>
    <row r="114" spans="1:15" s="61" customFormat="1" ht="129" customHeight="1">
      <c r="A114" s="366"/>
      <c r="B114" s="364"/>
      <c r="C114" s="366"/>
      <c r="D114" s="222"/>
      <c r="E114" s="355"/>
      <c r="F114" s="83" t="s">
        <v>425</v>
      </c>
      <c r="G114" s="23">
        <v>0.025</v>
      </c>
      <c r="H114" s="23"/>
      <c r="I114" s="23">
        <f>IF((H114="y"),1,0)</f>
        <v>0</v>
      </c>
      <c r="J114" s="23">
        <f>I114*G114</f>
        <v>0</v>
      </c>
      <c r="K114" s="355"/>
      <c r="L114" s="111"/>
      <c r="M114" s="160"/>
      <c r="N114" s="160"/>
      <c r="O114" s="160"/>
    </row>
    <row r="115" spans="1:15" s="61" customFormat="1" ht="38.25" customHeight="1">
      <c r="A115" s="366"/>
      <c r="B115" s="364"/>
      <c r="C115" s="366"/>
      <c r="D115" s="222"/>
      <c r="E115" s="355"/>
      <c r="F115" s="92" t="s">
        <v>262</v>
      </c>
      <c r="G115" s="23">
        <v>0.025</v>
      </c>
      <c r="H115" s="23"/>
      <c r="I115" s="23">
        <f>IF((H115="y"),1,0)</f>
        <v>0</v>
      </c>
      <c r="J115" s="23">
        <f>I115*G115</f>
        <v>0</v>
      </c>
      <c r="K115" s="355"/>
      <c r="L115" s="111"/>
      <c r="M115" s="160"/>
      <c r="N115" s="160"/>
      <c r="O115" s="160"/>
    </row>
    <row r="116" spans="1:15" s="61" customFormat="1" ht="39.75" customHeight="1" thickBot="1">
      <c r="A116" s="366"/>
      <c r="B116" s="365"/>
      <c r="C116" s="361"/>
      <c r="D116" s="101"/>
      <c r="E116" s="356"/>
      <c r="F116" s="219" t="s">
        <v>263</v>
      </c>
      <c r="G116" s="73">
        <v>0.025</v>
      </c>
      <c r="H116" s="73"/>
      <c r="I116" s="73">
        <f>IF((H116="y"),1,0)</f>
        <v>0</v>
      </c>
      <c r="J116" s="73">
        <f>I116*G116</f>
        <v>0</v>
      </c>
      <c r="K116" s="356"/>
      <c r="L116" s="106"/>
      <c r="M116" s="163"/>
      <c r="N116" s="163"/>
      <c r="O116" s="163"/>
    </row>
    <row r="117" spans="1:9" s="61" customFormat="1" ht="12.75">
      <c r="A117" s="165"/>
      <c r="E117" s="224"/>
      <c r="F117" s="166"/>
      <c r="G117" s="225"/>
      <c r="I117" s="226"/>
    </row>
    <row r="118" spans="6:9" s="61" customFormat="1" ht="12.75">
      <c r="F118" s="166"/>
      <c r="G118" s="167"/>
      <c r="I118" s="146"/>
    </row>
    <row r="119" spans="6:9" s="61" customFormat="1" ht="12.75">
      <c r="F119" s="166"/>
      <c r="G119" s="167"/>
      <c r="I119" s="146"/>
    </row>
    <row r="120" spans="6:9" s="61" customFormat="1" ht="12.75">
      <c r="F120" s="166"/>
      <c r="G120" s="168"/>
      <c r="I120" s="146"/>
    </row>
    <row r="121" spans="6:9" s="61" customFormat="1" ht="12.75">
      <c r="F121" s="166"/>
      <c r="G121" s="167"/>
      <c r="I121" s="146"/>
    </row>
    <row r="122" spans="6:9" s="61" customFormat="1" ht="12.75">
      <c r="F122" s="166"/>
      <c r="G122" s="167"/>
      <c r="I122" s="146"/>
    </row>
    <row r="123" spans="6:9" s="61" customFormat="1" ht="12.75">
      <c r="F123" s="166"/>
      <c r="G123" s="167"/>
      <c r="I123" s="146"/>
    </row>
    <row r="124" spans="6:9" s="61" customFormat="1" ht="12.75">
      <c r="F124" s="166"/>
      <c r="G124" s="167"/>
      <c r="I124" s="146"/>
    </row>
    <row r="125" spans="6:9" s="61" customFormat="1" ht="12.75">
      <c r="F125" s="166"/>
      <c r="G125" s="167"/>
      <c r="I125" s="146"/>
    </row>
    <row r="126" spans="6:9" s="61" customFormat="1" ht="12.75">
      <c r="F126" s="166"/>
      <c r="G126" s="167"/>
      <c r="I126" s="146"/>
    </row>
    <row r="127" spans="6:9" s="61" customFormat="1" ht="12.75">
      <c r="F127" s="166"/>
      <c r="G127" s="167"/>
      <c r="I127" s="146"/>
    </row>
    <row r="128" spans="6:9" s="61" customFormat="1" ht="12.75">
      <c r="F128" s="166"/>
      <c r="G128" s="167"/>
      <c r="I128" s="146"/>
    </row>
    <row r="129" spans="6:9" s="61" customFormat="1" ht="12.75">
      <c r="F129" s="166"/>
      <c r="G129" s="167"/>
      <c r="I129" s="146"/>
    </row>
    <row r="130" spans="6:9" s="61" customFormat="1" ht="12.75">
      <c r="F130" s="166"/>
      <c r="G130" s="167"/>
      <c r="I130" s="146"/>
    </row>
    <row r="131" spans="6:9" s="61" customFormat="1" ht="12.75">
      <c r="F131" s="166"/>
      <c r="G131" s="167"/>
      <c r="I131" s="146"/>
    </row>
    <row r="132" spans="6:9" s="61" customFormat="1" ht="12.75">
      <c r="F132" s="166"/>
      <c r="G132" s="167"/>
      <c r="I132" s="146"/>
    </row>
    <row r="133" spans="6:9" s="61" customFormat="1" ht="12.75">
      <c r="F133" s="166"/>
      <c r="G133" s="167"/>
      <c r="I133" s="146"/>
    </row>
    <row r="134" spans="6:9" s="61" customFormat="1" ht="12.75">
      <c r="F134" s="166"/>
      <c r="G134" s="167"/>
      <c r="I134" s="146"/>
    </row>
    <row r="135" spans="6:9" s="61" customFormat="1" ht="12.75">
      <c r="F135" s="166"/>
      <c r="G135" s="167"/>
      <c r="I135" s="146"/>
    </row>
    <row r="136" spans="6:9" s="61" customFormat="1" ht="12.75">
      <c r="F136" s="166"/>
      <c r="G136" s="167"/>
      <c r="I136" s="146"/>
    </row>
    <row r="137" spans="6:9" s="61" customFormat="1" ht="12.75">
      <c r="F137" s="166"/>
      <c r="G137" s="167"/>
      <c r="I137" s="146"/>
    </row>
    <row r="138" spans="6:9" s="61" customFormat="1" ht="12.75">
      <c r="F138" s="166"/>
      <c r="G138" s="167"/>
      <c r="I138" s="146"/>
    </row>
    <row r="139" spans="6:9" s="61" customFormat="1" ht="12.75">
      <c r="F139" s="166"/>
      <c r="G139" s="167"/>
      <c r="I139" s="146"/>
    </row>
    <row r="140" spans="6:9" s="61" customFormat="1" ht="12.75">
      <c r="F140" s="166"/>
      <c r="G140" s="167"/>
      <c r="I140" s="146"/>
    </row>
    <row r="141" spans="6:9" s="61" customFormat="1" ht="12.75">
      <c r="F141" s="166"/>
      <c r="G141" s="167"/>
      <c r="I141" s="146"/>
    </row>
    <row r="142" spans="6:9" s="61" customFormat="1" ht="12.75">
      <c r="F142" s="166"/>
      <c r="G142" s="167"/>
      <c r="I142" s="146"/>
    </row>
    <row r="143" spans="6:9" s="61" customFormat="1" ht="12.75">
      <c r="F143" s="166"/>
      <c r="G143" s="167"/>
      <c r="I143" s="146"/>
    </row>
    <row r="144" spans="6:9" s="61" customFormat="1" ht="12.75">
      <c r="F144" s="166"/>
      <c r="G144" s="167"/>
      <c r="I144" s="146"/>
    </row>
    <row r="145" spans="6:9" s="61" customFormat="1" ht="12.75">
      <c r="F145" s="166"/>
      <c r="G145" s="167"/>
      <c r="I145" s="146"/>
    </row>
    <row r="146" spans="6:9" s="61" customFormat="1" ht="12.75">
      <c r="F146" s="166"/>
      <c r="G146" s="167"/>
      <c r="I146" s="146"/>
    </row>
    <row r="147" spans="6:9" s="61" customFormat="1" ht="12.75">
      <c r="F147" s="166"/>
      <c r="G147" s="167"/>
      <c r="I147" s="146"/>
    </row>
    <row r="148" spans="6:9" s="61" customFormat="1" ht="12.75">
      <c r="F148" s="166"/>
      <c r="G148" s="167"/>
      <c r="I148" s="146"/>
    </row>
    <row r="149" spans="6:9" s="61" customFormat="1" ht="12.75">
      <c r="F149" s="166"/>
      <c r="G149" s="167"/>
      <c r="I149" s="146"/>
    </row>
    <row r="150" spans="6:9" s="61" customFormat="1" ht="12.75">
      <c r="F150" s="166"/>
      <c r="G150" s="167"/>
      <c r="I150" s="146"/>
    </row>
    <row r="151" spans="6:9" s="61" customFormat="1" ht="12.75">
      <c r="F151" s="166"/>
      <c r="G151" s="167"/>
      <c r="I151" s="146"/>
    </row>
    <row r="152" spans="6:9" s="61" customFormat="1" ht="12.75">
      <c r="F152" s="166"/>
      <c r="G152" s="167"/>
      <c r="I152" s="146"/>
    </row>
    <row r="153" spans="6:9" s="61" customFormat="1" ht="12.75">
      <c r="F153" s="166"/>
      <c r="G153" s="167"/>
      <c r="I153" s="146"/>
    </row>
    <row r="154" spans="6:9" s="61" customFormat="1" ht="12.75">
      <c r="F154" s="166"/>
      <c r="G154" s="167"/>
      <c r="I154" s="146"/>
    </row>
    <row r="155" spans="6:9" s="61" customFormat="1" ht="12.75">
      <c r="F155" s="166"/>
      <c r="G155" s="167"/>
      <c r="I155" s="146"/>
    </row>
    <row r="156" spans="6:9" s="61" customFormat="1" ht="12.75">
      <c r="F156" s="166"/>
      <c r="G156" s="167"/>
      <c r="I156" s="146"/>
    </row>
    <row r="157" spans="6:9" s="61" customFormat="1" ht="12.75">
      <c r="F157" s="166"/>
      <c r="G157" s="167"/>
      <c r="I157" s="146"/>
    </row>
    <row r="158" spans="6:9" s="61" customFormat="1" ht="12.75">
      <c r="F158" s="166"/>
      <c r="G158" s="167"/>
      <c r="I158" s="146"/>
    </row>
    <row r="159" spans="6:9" s="61" customFormat="1" ht="12.75">
      <c r="F159" s="166"/>
      <c r="G159" s="167"/>
      <c r="I159" s="146"/>
    </row>
  </sheetData>
  <sheetProtection password="BD7B" sheet="1" sort="0" autoFilter="0"/>
  <protectedRanges>
    <protectedRange sqref="H5:H8 H10:H13 H15:H16 H18:H22 H28:H29 H33:H34 H36:H42 H44:H50 H55 H57:H58 H60:H67 H70:H74 H76:H78 H80 H81 H83 H84 H86 H87 H89 H90 H92 H93 H95 H96 H98:H111 H113:H116" name="Range1"/>
  </protectedRanges>
  <autoFilter ref="H1:H120"/>
  <mergeCells count="75">
    <mergeCell ref="K110:K116"/>
    <mergeCell ref="A50:A96"/>
    <mergeCell ref="B50:B96"/>
    <mergeCell ref="K94:K96"/>
    <mergeCell ref="K88:K93"/>
    <mergeCell ref="E110:E116"/>
    <mergeCell ref="A103:A116"/>
    <mergeCell ref="B103:B116"/>
    <mergeCell ref="C103:C105"/>
    <mergeCell ref="C108:C109"/>
    <mergeCell ref="K50:K74"/>
    <mergeCell ref="K75:K87"/>
    <mergeCell ref="E108:E109"/>
    <mergeCell ref="E103:E105"/>
    <mergeCell ref="K108:K109"/>
    <mergeCell ref="C110:C116"/>
    <mergeCell ref="E101:E102"/>
    <mergeCell ref="E97:E100"/>
    <mergeCell ref="A97:A102"/>
    <mergeCell ref="C50:C69"/>
    <mergeCell ref="B97:B102"/>
    <mergeCell ref="C97:C100"/>
    <mergeCell ref="C101:C102"/>
    <mergeCell ref="C88:C93"/>
    <mergeCell ref="C94:C96"/>
    <mergeCell ref="B41:B49"/>
    <mergeCell ref="C43:C47"/>
    <mergeCell ref="B35:B40"/>
    <mergeCell ref="A35:A40"/>
    <mergeCell ref="A41:A49"/>
    <mergeCell ref="C48:C49"/>
    <mergeCell ref="A4:A19"/>
    <mergeCell ref="A20:A34"/>
    <mergeCell ref="B20:B34"/>
    <mergeCell ref="B4:B19"/>
    <mergeCell ref="C4:C9"/>
    <mergeCell ref="C10:C12"/>
    <mergeCell ref="C13:C16"/>
    <mergeCell ref="C20:C21"/>
    <mergeCell ref="C17:C19"/>
    <mergeCell ref="E4:E9"/>
    <mergeCell ref="E20:E21"/>
    <mergeCell ref="E17:E19"/>
    <mergeCell ref="E10:E12"/>
    <mergeCell ref="E13:E16"/>
    <mergeCell ref="C22:C32"/>
    <mergeCell ref="D41:D42"/>
    <mergeCell ref="E22:E32"/>
    <mergeCell ref="C75:C79"/>
    <mergeCell ref="C41:C42"/>
    <mergeCell ref="C35:C39"/>
    <mergeCell ref="E35:E39"/>
    <mergeCell ref="E50:E69"/>
    <mergeCell ref="E43:E47"/>
    <mergeCell ref="E48:E49"/>
    <mergeCell ref="K43:K47"/>
    <mergeCell ref="K48:K49"/>
    <mergeCell ref="K103:K107"/>
    <mergeCell ref="L35:L40"/>
    <mergeCell ref="K35:K39"/>
    <mergeCell ref="L97:L102"/>
    <mergeCell ref="K101:K102"/>
    <mergeCell ref="K97:K100"/>
    <mergeCell ref="K41:K42"/>
    <mergeCell ref="L50:L96"/>
    <mergeCell ref="K4:K9"/>
    <mergeCell ref="L4:L19"/>
    <mergeCell ref="N4:N91"/>
    <mergeCell ref="K10:K12"/>
    <mergeCell ref="K13:K16"/>
    <mergeCell ref="K17:K19"/>
    <mergeCell ref="K20:K21"/>
    <mergeCell ref="L20:L34"/>
    <mergeCell ref="K22:K32"/>
    <mergeCell ref="L41:L49"/>
  </mergeCells>
  <conditionalFormatting sqref="H108:H116 H4:H102">
    <cfRule type="containsText" priority="3" dxfId="1" operator="containsText" text="N">
      <formula>NOT(ISERROR(SEARCH("N",H4)))</formula>
    </cfRule>
    <cfRule type="containsText" priority="4" dxfId="0" operator="containsText" text="Y">
      <formula>NOT(ISERROR(SEARCH("Y",H4)))</formula>
    </cfRule>
  </conditionalFormatting>
  <conditionalFormatting sqref="O5:O6">
    <cfRule type="expression" priority="7" dxfId="9" stopIfTrue="1">
      <formula>#REF!+$O$4</formula>
    </cfRule>
  </conditionalFormatting>
  <conditionalFormatting sqref="O4">
    <cfRule type="expression" priority="8" dxfId="8" stopIfTrue="1">
      <formula>$O$4</formula>
    </cfRule>
  </conditionalFormatting>
  <conditionalFormatting sqref="H103:H107">
    <cfRule type="containsText" priority="1" dxfId="1" operator="containsText" text="N">
      <formula>NOT(ISERROR(SEARCH("N",H103)))</formula>
    </cfRule>
    <cfRule type="containsText" priority="2" dxfId="0" operator="containsText" text="Y">
      <formula>NOT(ISERROR(SEARCH("Y",H103)))</formula>
    </cfRule>
  </conditionalFormatting>
  <printOptions/>
  <pageMargins left="0.4" right="0.16" top="0.5118110236220472" bottom="0.5511811023622047" header="0.31496062992125984" footer="0.31496062992125984"/>
  <pageSetup horizontalDpi="300" verticalDpi="300" orientation="landscape" paperSize="9" scale="95" r:id="rId1"/>
  <rowBreaks count="4" manualBreakCount="4">
    <brk id="12" max="15" man="1"/>
    <brk id="19" max="255" man="1"/>
    <brk id="47" max="255" man="1"/>
    <brk id="10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P46"/>
  <sheetViews>
    <sheetView zoomScale="90" zoomScaleNormal="90" zoomScalePageLayoutView="0" workbookViewId="0" topLeftCell="G7">
      <selection activeCell="K38" sqref="K38"/>
    </sheetView>
  </sheetViews>
  <sheetFormatPr defaultColWidth="9.00390625" defaultRowHeight="14.25"/>
  <cols>
    <col min="1" max="1" width="6.25390625" style="126" customWidth="1"/>
    <col min="2" max="2" width="26.875" style="126" customWidth="1"/>
    <col min="3" max="3" width="5.625" style="127" customWidth="1"/>
    <col min="4" max="4" width="35.75390625" style="126" customWidth="1"/>
    <col min="5" max="5" width="0" style="126" hidden="1" customWidth="1"/>
    <col min="6" max="6" width="9.00390625" style="127" customWidth="1"/>
    <col min="7" max="7" width="26.875" style="46" customWidth="1"/>
    <col min="8" max="8" width="10.375" style="127" customWidth="1"/>
    <col min="9" max="9" width="9.00390625" style="126" customWidth="1"/>
    <col min="10" max="10" width="9.00390625" style="127" customWidth="1"/>
    <col min="11" max="11" width="10.125" style="127" customWidth="1"/>
    <col min="12" max="12" width="9.00390625" style="127" customWidth="1"/>
    <col min="13" max="13" width="10.75390625" style="127" customWidth="1"/>
    <col min="14" max="15" width="9.00390625" style="127" customWidth="1"/>
    <col min="16" max="16" width="11.25390625" style="127" customWidth="1"/>
    <col min="17" max="16384" width="9.00390625" style="126" customWidth="1"/>
  </cols>
  <sheetData>
    <row r="1" ht="12.75">
      <c r="A1" s="125" t="s">
        <v>476</v>
      </c>
    </row>
    <row r="2" spans="9:13" ht="13.5" thickBot="1">
      <c r="I2" s="128"/>
      <c r="M2" s="129"/>
    </row>
    <row r="3" spans="1:16" ht="39" thickBot="1">
      <c r="A3" s="1" t="s">
        <v>316</v>
      </c>
      <c r="B3" s="1" t="s">
        <v>314</v>
      </c>
      <c r="C3" s="1"/>
      <c r="D3" s="1" t="s">
        <v>317</v>
      </c>
      <c r="E3" s="1" t="s">
        <v>318</v>
      </c>
      <c r="F3" s="1" t="s">
        <v>79</v>
      </c>
      <c r="G3" s="51" t="s">
        <v>99</v>
      </c>
      <c r="H3" s="1" t="s">
        <v>100</v>
      </c>
      <c r="I3" s="1" t="s">
        <v>318</v>
      </c>
      <c r="J3" s="1" t="s">
        <v>35</v>
      </c>
      <c r="K3" s="1" t="s">
        <v>36</v>
      </c>
      <c r="L3" s="1" t="s">
        <v>81</v>
      </c>
      <c r="M3" s="1" t="s">
        <v>80</v>
      </c>
      <c r="N3" s="26" t="s">
        <v>85</v>
      </c>
      <c r="O3" s="26" t="s">
        <v>83</v>
      </c>
      <c r="P3" s="26" t="s">
        <v>84</v>
      </c>
    </row>
    <row r="4" spans="1:16" ht="33.75" customHeight="1">
      <c r="A4" s="334" t="s">
        <v>477</v>
      </c>
      <c r="B4" s="337" t="s">
        <v>304</v>
      </c>
      <c r="C4" s="379" t="s">
        <v>19</v>
      </c>
      <c r="D4" s="24" t="s">
        <v>520</v>
      </c>
      <c r="E4" s="112"/>
      <c r="F4" s="109">
        <v>0.8</v>
      </c>
      <c r="G4" s="49" t="s">
        <v>626</v>
      </c>
      <c r="H4" s="109">
        <v>0.6</v>
      </c>
      <c r="I4" s="18"/>
      <c r="J4" s="14">
        <f>IF((I4="y"),1,0)</f>
        <v>0</v>
      </c>
      <c r="K4" s="15">
        <f aca="true" t="shared" si="0" ref="K4:K27">H4*J4</f>
        <v>0</v>
      </c>
      <c r="L4" s="353">
        <f>SUM(K4:K5)</f>
        <v>0</v>
      </c>
      <c r="M4" s="353">
        <f>SUM(K4:K6)</f>
        <v>0</v>
      </c>
      <c r="N4" s="353">
        <f>SUM(M4:M9)</f>
        <v>0</v>
      </c>
      <c r="O4" s="353">
        <f>SUM(N4:N42)</f>
        <v>0</v>
      </c>
      <c r="P4" s="140">
        <f>O4*100/7</f>
        <v>0</v>
      </c>
    </row>
    <row r="5" spans="1:16" ht="32.25" customHeight="1" thickBot="1">
      <c r="A5" s="335"/>
      <c r="B5" s="338"/>
      <c r="C5" s="380"/>
      <c r="D5" s="13"/>
      <c r="E5" s="82"/>
      <c r="F5" s="110"/>
      <c r="G5" s="47" t="s">
        <v>625</v>
      </c>
      <c r="H5" s="110">
        <v>0.2</v>
      </c>
      <c r="I5" s="12"/>
      <c r="J5" s="13">
        <f>IF((I5="y"),1,0)</f>
        <v>0</v>
      </c>
      <c r="K5" s="13">
        <f t="shared" si="0"/>
        <v>0</v>
      </c>
      <c r="L5" s="352"/>
      <c r="M5" s="351"/>
      <c r="N5" s="351"/>
      <c r="O5" s="351"/>
      <c r="P5" s="132"/>
    </row>
    <row r="6" spans="1:16" ht="58.5" customHeight="1" thickBot="1">
      <c r="A6" s="336"/>
      <c r="B6" s="339"/>
      <c r="C6" s="13" t="s">
        <v>27</v>
      </c>
      <c r="D6" s="19" t="s">
        <v>521</v>
      </c>
      <c r="E6" s="13"/>
      <c r="F6" s="110">
        <v>0.2</v>
      </c>
      <c r="G6" s="78" t="s">
        <v>671</v>
      </c>
      <c r="H6" s="110">
        <v>0.2</v>
      </c>
      <c r="I6" s="12"/>
      <c r="J6" s="13">
        <f aca="true" t="shared" si="1" ref="J6:J42">IF((I6="y"),1,0)</f>
        <v>0</v>
      </c>
      <c r="K6" s="13">
        <f t="shared" si="0"/>
        <v>0</v>
      </c>
      <c r="L6" s="107">
        <f>SUM(K6)</f>
        <v>0</v>
      </c>
      <c r="M6" s="351"/>
      <c r="N6" s="351"/>
      <c r="O6" s="351"/>
      <c r="P6" s="132"/>
    </row>
    <row r="7" spans="1:16" ht="36" customHeight="1">
      <c r="A7" s="340" t="s">
        <v>478</v>
      </c>
      <c r="B7" s="375" t="s">
        <v>479</v>
      </c>
      <c r="C7" s="378" t="s">
        <v>19</v>
      </c>
      <c r="D7" s="375" t="s">
        <v>522</v>
      </c>
      <c r="E7" s="14"/>
      <c r="F7" s="108">
        <v>0.6</v>
      </c>
      <c r="G7" s="48" t="s">
        <v>624</v>
      </c>
      <c r="H7" s="108">
        <v>0.3</v>
      </c>
      <c r="I7" s="18"/>
      <c r="J7" s="14">
        <f t="shared" si="1"/>
        <v>0</v>
      </c>
      <c r="K7" s="14">
        <f t="shared" si="0"/>
        <v>0</v>
      </c>
      <c r="L7" s="353">
        <f>SUM(K7:K8)</f>
        <v>0</v>
      </c>
      <c r="M7" s="353">
        <f>SUM(K7:K9)</f>
        <v>0</v>
      </c>
      <c r="N7" s="351"/>
      <c r="O7" s="351"/>
      <c r="P7" s="132"/>
    </row>
    <row r="8" spans="1:16" ht="47.25" customHeight="1" thickBot="1">
      <c r="A8" s="335"/>
      <c r="B8" s="376"/>
      <c r="C8" s="380"/>
      <c r="D8" s="377"/>
      <c r="E8" s="13"/>
      <c r="F8" s="110"/>
      <c r="G8" s="47" t="s">
        <v>623</v>
      </c>
      <c r="H8" s="110">
        <v>0.3</v>
      </c>
      <c r="I8" s="12"/>
      <c r="J8" s="13">
        <f t="shared" si="1"/>
        <v>0</v>
      </c>
      <c r="K8" s="13">
        <f t="shared" si="0"/>
        <v>0</v>
      </c>
      <c r="L8" s="352"/>
      <c r="M8" s="351"/>
      <c r="N8" s="351"/>
      <c r="O8" s="351"/>
      <c r="P8" s="132"/>
    </row>
    <row r="9" spans="1:16" ht="47.25" customHeight="1" thickBot="1">
      <c r="A9" s="336"/>
      <c r="B9" s="377"/>
      <c r="C9" s="13" t="s">
        <v>480</v>
      </c>
      <c r="D9" s="19" t="s">
        <v>523</v>
      </c>
      <c r="E9" s="13"/>
      <c r="F9" s="110">
        <v>0.4</v>
      </c>
      <c r="G9" s="47" t="s">
        <v>603</v>
      </c>
      <c r="H9" s="110">
        <v>0.4</v>
      </c>
      <c r="I9" s="12"/>
      <c r="J9" s="13">
        <f t="shared" si="1"/>
        <v>0</v>
      </c>
      <c r="K9" s="13">
        <f t="shared" si="0"/>
        <v>0</v>
      </c>
      <c r="L9" s="107">
        <f>SUM(K9)</f>
        <v>0</v>
      </c>
      <c r="M9" s="352"/>
      <c r="N9" s="352"/>
      <c r="O9" s="351"/>
      <c r="P9" s="132"/>
    </row>
    <row r="10" spans="1:16" ht="36.75" customHeight="1">
      <c r="A10" s="378" t="s">
        <v>481</v>
      </c>
      <c r="B10" s="341" t="s">
        <v>207</v>
      </c>
      <c r="C10" s="378" t="s">
        <v>683</v>
      </c>
      <c r="D10" s="22" t="s">
        <v>524</v>
      </c>
      <c r="E10" s="18"/>
      <c r="F10" s="353">
        <v>0.5</v>
      </c>
      <c r="G10" s="48" t="s">
        <v>602</v>
      </c>
      <c r="H10" s="108">
        <v>0.25</v>
      </c>
      <c r="I10" s="18"/>
      <c r="J10" s="14">
        <f t="shared" si="1"/>
        <v>0</v>
      </c>
      <c r="K10" s="14">
        <f t="shared" si="0"/>
        <v>0</v>
      </c>
      <c r="L10" s="353">
        <f>SUM(K10:K12)</f>
        <v>0</v>
      </c>
      <c r="M10" s="353">
        <f>SUM(K10:K16)</f>
        <v>0</v>
      </c>
      <c r="N10" s="108">
        <f>SUM(M10:M42)</f>
        <v>0</v>
      </c>
      <c r="O10" s="351"/>
      <c r="P10" s="132"/>
    </row>
    <row r="11" spans="1:16" ht="45" customHeight="1" thickBot="1">
      <c r="A11" s="379"/>
      <c r="B11" s="309"/>
      <c r="C11" s="380"/>
      <c r="D11" s="19"/>
      <c r="E11" s="21"/>
      <c r="F11" s="352"/>
      <c r="G11" s="47" t="s">
        <v>601</v>
      </c>
      <c r="H11" s="110">
        <v>0.25</v>
      </c>
      <c r="I11" s="12"/>
      <c r="J11" s="13">
        <f t="shared" si="1"/>
        <v>0</v>
      </c>
      <c r="K11" s="13">
        <f t="shared" si="0"/>
        <v>0</v>
      </c>
      <c r="L11" s="352"/>
      <c r="M11" s="351"/>
      <c r="N11" s="109"/>
      <c r="O11" s="351"/>
      <c r="P11" s="132"/>
    </row>
    <row r="12" spans="1:16" ht="45" customHeight="1" thickBot="1">
      <c r="A12" s="379"/>
      <c r="B12" s="309"/>
      <c r="C12" s="378" t="s">
        <v>23</v>
      </c>
      <c r="D12" s="22" t="s">
        <v>525</v>
      </c>
      <c r="E12" s="12"/>
      <c r="F12" s="351">
        <v>0.3</v>
      </c>
      <c r="G12" s="48" t="s">
        <v>600</v>
      </c>
      <c r="H12" s="108">
        <v>0.1</v>
      </c>
      <c r="I12" s="18"/>
      <c r="J12" s="14">
        <f t="shared" si="1"/>
        <v>0</v>
      </c>
      <c r="K12" s="14">
        <f t="shared" si="0"/>
        <v>0</v>
      </c>
      <c r="L12" s="353">
        <f>SUM(K12:K14)</f>
        <v>0</v>
      </c>
      <c r="M12" s="351"/>
      <c r="N12" s="109"/>
      <c r="O12" s="351"/>
      <c r="P12" s="132"/>
    </row>
    <row r="13" spans="1:16" ht="25.5" customHeight="1" thickBot="1">
      <c r="A13" s="379"/>
      <c r="B13" s="309"/>
      <c r="C13" s="379"/>
      <c r="D13" s="24"/>
      <c r="E13" s="12"/>
      <c r="F13" s="351"/>
      <c r="G13" s="49" t="s">
        <v>599</v>
      </c>
      <c r="H13" s="109">
        <v>0.1</v>
      </c>
      <c r="I13" s="21"/>
      <c r="J13" s="15">
        <f t="shared" si="1"/>
        <v>0</v>
      </c>
      <c r="K13" s="15">
        <f t="shared" si="0"/>
        <v>0</v>
      </c>
      <c r="L13" s="351"/>
      <c r="M13" s="351"/>
      <c r="N13" s="109"/>
      <c r="O13" s="351"/>
      <c r="P13" s="132"/>
    </row>
    <row r="14" spans="1:16" ht="33.75" customHeight="1" thickBot="1">
      <c r="A14" s="379"/>
      <c r="B14" s="309"/>
      <c r="C14" s="380"/>
      <c r="D14" s="19"/>
      <c r="E14" s="12"/>
      <c r="F14" s="352"/>
      <c r="G14" s="47" t="s">
        <v>141</v>
      </c>
      <c r="H14" s="110">
        <v>0.1</v>
      </c>
      <c r="I14" s="12"/>
      <c r="J14" s="13">
        <f t="shared" si="1"/>
        <v>0</v>
      </c>
      <c r="K14" s="13">
        <f t="shared" si="0"/>
        <v>0</v>
      </c>
      <c r="L14" s="352"/>
      <c r="M14" s="351"/>
      <c r="N14" s="109"/>
      <c r="O14" s="351"/>
      <c r="P14" s="132"/>
    </row>
    <row r="15" spans="1:16" ht="68.25" customHeight="1" thickBot="1">
      <c r="A15" s="379"/>
      <c r="B15" s="310"/>
      <c r="C15" s="13" t="s">
        <v>24</v>
      </c>
      <c r="D15" s="43" t="s">
        <v>526</v>
      </c>
      <c r="E15" s="13"/>
      <c r="F15" s="110">
        <v>0.1</v>
      </c>
      <c r="G15" s="47" t="s">
        <v>140</v>
      </c>
      <c r="H15" s="110">
        <v>0.1</v>
      </c>
      <c r="I15" s="12"/>
      <c r="J15" s="13">
        <f t="shared" si="1"/>
        <v>0</v>
      </c>
      <c r="K15" s="13">
        <f t="shared" si="0"/>
        <v>0</v>
      </c>
      <c r="L15" s="107">
        <f>SUM(K15)</f>
        <v>0</v>
      </c>
      <c r="M15" s="351"/>
      <c r="N15" s="109"/>
      <c r="O15" s="351"/>
      <c r="P15" s="132"/>
    </row>
    <row r="16" spans="1:16" ht="68.25" customHeight="1" thickBot="1">
      <c r="A16" s="380"/>
      <c r="B16" s="311"/>
      <c r="C16" s="15" t="s">
        <v>27</v>
      </c>
      <c r="D16" s="22" t="s">
        <v>527</v>
      </c>
      <c r="E16" s="15"/>
      <c r="F16" s="109">
        <v>0.1</v>
      </c>
      <c r="G16" s="49" t="s">
        <v>139</v>
      </c>
      <c r="H16" s="109">
        <v>0.1</v>
      </c>
      <c r="I16" s="21"/>
      <c r="J16" s="13">
        <f t="shared" si="1"/>
        <v>0</v>
      </c>
      <c r="K16" s="13">
        <f t="shared" si="0"/>
        <v>0</v>
      </c>
      <c r="L16" s="107">
        <f>SUM(K16)</f>
        <v>0</v>
      </c>
      <c r="M16" s="352"/>
      <c r="N16" s="109"/>
      <c r="O16" s="351"/>
      <c r="P16" s="132"/>
    </row>
    <row r="17" spans="1:16" ht="35.25" customHeight="1" thickBot="1">
      <c r="A17" s="378" t="s">
        <v>482</v>
      </c>
      <c r="B17" s="375" t="s">
        <v>288</v>
      </c>
      <c r="C17" s="378" t="s">
        <v>19</v>
      </c>
      <c r="D17" s="375" t="s">
        <v>528</v>
      </c>
      <c r="E17" s="332"/>
      <c r="F17" s="312">
        <v>0.5</v>
      </c>
      <c r="G17" s="48" t="s">
        <v>466</v>
      </c>
      <c r="H17" s="141">
        <v>0.25</v>
      </c>
      <c r="I17" s="18"/>
      <c r="J17" s="14">
        <f t="shared" si="1"/>
        <v>0</v>
      </c>
      <c r="K17" s="14">
        <f t="shared" si="0"/>
        <v>0</v>
      </c>
      <c r="L17" s="353">
        <f>SUM(K17:K19)</f>
        <v>0</v>
      </c>
      <c r="M17" s="353">
        <f>SUM(K17:K20)</f>
        <v>0</v>
      </c>
      <c r="N17" s="109"/>
      <c r="O17" s="351"/>
      <c r="P17" s="132"/>
    </row>
    <row r="18" spans="1:16" ht="36.75" customHeight="1" thickBot="1">
      <c r="A18" s="379"/>
      <c r="B18" s="376"/>
      <c r="C18" s="380"/>
      <c r="D18" s="377"/>
      <c r="E18" s="332"/>
      <c r="F18" s="312"/>
      <c r="G18" s="47" t="s">
        <v>467</v>
      </c>
      <c r="H18" s="142">
        <v>0.25</v>
      </c>
      <c r="I18" s="12"/>
      <c r="J18" s="13">
        <f t="shared" si="1"/>
        <v>0</v>
      </c>
      <c r="K18" s="13">
        <f t="shared" si="0"/>
        <v>0</v>
      </c>
      <c r="L18" s="352"/>
      <c r="M18" s="351"/>
      <c r="N18" s="109"/>
      <c r="O18" s="351"/>
      <c r="P18" s="132"/>
    </row>
    <row r="19" spans="1:16" ht="33" customHeight="1" thickBot="1">
      <c r="A19" s="379"/>
      <c r="B19" s="376"/>
      <c r="C19" s="381" t="s">
        <v>672</v>
      </c>
      <c r="D19" s="375" t="s">
        <v>529</v>
      </c>
      <c r="E19" s="332"/>
      <c r="F19" s="312">
        <v>0.5</v>
      </c>
      <c r="G19" s="48" t="s">
        <v>468</v>
      </c>
      <c r="H19" s="143">
        <v>0.25</v>
      </c>
      <c r="I19" s="21"/>
      <c r="J19" s="15">
        <f t="shared" si="1"/>
        <v>0</v>
      </c>
      <c r="K19" s="15">
        <f t="shared" si="0"/>
        <v>0</v>
      </c>
      <c r="L19" s="353">
        <f>SUM(K19:K20)</f>
        <v>0</v>
      </c>
      <c r="M19" s="351"/>
      <c r="N19" s="109"/>
      <c r="O19" s="351"/>
      <c r="P19" s="132"/>
    </row>
    <row r="20" spans="1:16" ht="39" customHeight="1" thickBot="1">
      <c r="A20" s="380"/>
      <c r="B20" s="377"/>
      <c r="C20" s="361"/>
      <c r="D20" s="377"/>
      <c r="E20" s="86"/>
      <c r="F20" s="312"/>
      <c r="G20" s="47" t="s">
        <v>469</v>
      </c>
      <c r="H20" s="136">
        <v>0.25</v>
      </c>
      <c r="I20" s="21"/>
      <c r="J20" s="15">
        <f t="shared" si="1"/>
        <v>0</v>
      </c>
      <c r="K20" s="15">
        <f t="shared" si="0"/>
        <v>0</v>
      </c>
      <c r="L20" s="352"/>
      <c r="M20" s="352"/>
      <c r="N20" s="109"/>
      <c r="O20" s="351"/>
      <c r="P20" s="132"/>
    </row>
    <row r="21" spans="1:16" ht="34.5" customHeight="1">
      <c r="A21" s="378" t="s">
        <v>287</v>
      </c>
      <c r="B21" s="375" t="s">
        <v>681</v>
      </c>
      <c r="C21" s="378" t="s">
        <v>19</v>
      </c>
      <c r="D21" s="375" t="s">
        <v>627</v>
      </c>
      <c r="E21" s="79"/>
      <c r="F21" s="353">
        <v>0.5</v>
      </c>
      <c r="G21" s="49" t="s">
        <v>138</v>
      </c>
      <c r="H21" s="108">
        <v>0.3</v>
      </c>
      <c r="I21" s="18"/>
      <c r="J21" s="14">
        <f t="shared" si="1"/>
        <v>0</v>
      </c>
      <c r="K21" s="14">
        <f t="shared" si="0"/>
        <v>0</v>
      </c>
      <c r="L21" s="353">
        <f>SUM(K21:K23)</f>
        <v>0</v>
      </c>
      <c r="M21" s="353">
        <f>SUM(K21:K28)</f>
        <v>0</v>
      </c>
      <c r="N21" s="109"/>
      <c r="O21" s="351"/>
      <c r="P21" s="132"/>
    </row>
    <row r="22" spans="1:16" ht="37.5" customHeight="1" thickBot="1">
      <c r="A22" s="379"/>
      <c r="B22" s="376"/>
      <c r="C22" s="379"/>
      <c r="D22" s="376"/>
      <c r="E22" s="82"/>
      <c r="F22" s="351"/>
      <c r="G22" s="49" t="s">
        <v>137</v>
      </c>
      <c r="H22" s="109">
        <v>0.1</v>
      </c>
      <c r="I22" s="21"/>
      <c r="J22" s="15">
        <f t="shared" si="1"/>
        <v>0</v>
      </c>
      <c r="K22" s="15">
        <f t="shared" si="0"/>
        <v>0</v>
      </c>
      <c r="L22" s="351"/>
      <c r="M22" s="351"/>
      <c r="N22" s="109"/>
      <c r="O22" s="351"/>
      <c r="P22" s="132"/>
    </row>
    <row r="23" spans="1:16" ht="74.25" customHeight="1" thickBot="1">
      <c r="A23" s="379"/>
      <c r="B23" s="376"/>
      <c r="C23" s="379"/>
      <c r="D23" s="24" t="s">
        <v>694</v>
      </c>
      <c r="E23" s="15"/>
      <c r="F23" s="352"/>
      <c r="G23" s="49" t="s">
        <v>136</v>
      </c>
      <c r="H23" s="109">
        <v>0.1</v>
      </c>
      <c r="I23" s="21"/>
      <c r="J23" s="15">
        <f t="shared" si="1"/>
        <v>0</v>
      </c>
      <c r="K23" s="15">
        <f t="shared" si="0"/>
        <v>0</v>
      </c>
      <c r="L23" s="352"/>
      <c r="M23" s="351"/>
      <c r="N23" s="109"/>
      <c r="O23" s="351"/>
      <c r="P23" s="132"/>
    </row>
    <row r="24" spans="1:16" ht="72.75" customHeight="1">
      <c r="A24" s="379"/>
      <c r="B24" s="376"/>
      <c r="C24" s="378" t="s">
        <v>684</v>
      </c>
      <c r="D24" s="74" t="s">
        <v>628</v>
      </c>
      <c r="E24" s="15"/>
      <c r="F24" s="353">
        <v>0.3</v>
      </c>
      <c r="G24" s="48" t="s">
        <v>697</v>
      </c>
      <c r="H24" s="108">
        <v>0.1</v>
      </c>
      <c r="I24" s="18"/>
      <c r="J24" s="14">
        <f t="shared" si="1"/>
        <v>0</v>
      </c>
      <c r="K24" s="14">
        <f t="shared" si="0"/>
        <v>0</v>
      </c>
      <c r="L24" s="353">
        <f>SUM(K24:K26)</f>
        <v>0</v>
      </c>
      <c r="M24" s="351"/>
      <c r="N24" s="109"/>
      <c r="O24" s="351"/>
      <c r="P24" s="132"/>
    </row>
    <row r="25" spans="1:16" ht="96" customHeight="1">
      <c r="A25" s="379"/>
      <c r="B25" s="376"/>
      <c r="C25" s="379"/>
      <c r="D25" s="75" t="s">
        <v>695</v>
      </c>
      <c r="E25" s="15"/>
      <c r="F25" s="351"/>
      <c r="G25" s="75" t="s">
        <v>698</v>
      </c>
      <c r="H25" s="109">
        <v>0.1</v>
      </c>
      <c r="I25" s="21"/>
      <c r="J25" s="15">
        <f t="shared" si="1"/>
        <v>0</v>
      </c>
      <c r="K25" s="15">
        <f t="shared" si="0"/>
        <v>0</v>
      </c>
      <c r="L25" s="351"/>
      <c r="M25" s="351"/>
      <c r="N25" s="109"/>
      <c r="O25" s="351"/>
      <c r="P25" s="132"/>
    </row>
    <row r="26" spans="1:16" ht="73.5" customHeight="1" thickBot="1">
      <c r="A26" s="379"/>
      <c r="B26" s="376"/>
      <c r="C26" s="380"/>
      <c r="D26" s="87" t="s">
        <v>696</v>
      </c>
      <c r="E26" s="15"/>
      <c r="F26" s="352"/>
      <c r="G26" s="47" t="s">
        <v>135</v>
      </c>
      <c r="H26" s="110">
        <v>0.1</v>
      </c>
      <c r="I26" s="12"/>
      <c r="J26" s="13">
        <f t="shared" si="1"/>
        <v>0</v>
      </c>
      <c r="K26" s="13">
        <f t="shared" si="0"/>
        <v>0</v>
      </c>
      <c r="L26" s="352"/>
      <c r="M26" s="351"/>
      <c r="N26" s="109"/>
      <c r="O26" s="351"/>
      <c r="P26" s="132"/>
    </row>
    <row r="27" spans="1:16" ht="46.5" customHeight="1" thickBot="1">
      <c r="A27" s="379"/>
      <c r="B27" s="376"/>
      <c r="C27" s="20" t="s">
        <v>24</v>
      </c>
      <c r="D27" s="41" t="s">
        <v>530</v>
      </c>
      <c r="E27" s="13"/>
      <c r="F27" s="110">
        <v>0.1</v>
      </c>
      <c r="G27" s="47" t="s">
        <v>699</v>
      </c>
      <c r="H27" s="110">
        <v>0.1</v>
      </c>
      <c r="I27" s="12"/>
      <c r="J27" s="13">
        <f t="shared" si="1"/>
        <v>0</v>
      </c>
      <c r="K27" s="13">
        <f t="shared" si="0"/>
        <v>0</v>
      </c>
      <c r="L27" s="110">
        <f>SUM(K27)</f>
        <v>0</v>
      </c>
      <c r="M27" s="351"/>
      <c r="N27" s="109"/>
      <c r="O27" s="351"/>
      <c r="P27" s="132"/>
    </row>
    <row r="28" spans="1:16" ht="69.75" customHeight="1" thickBot="1">
      <c r="A28" s="380"/>
      <c r="B28" s="377"/>
      <c r="C28" s="14" t="s">
        <v>27</v>
      </c>
      <c r="D28" s="17" t="s">
        <v>531</v>
      </c>
      <c r="E28" s="15"/>
      <c r="F28" s="109">
        <v>0.1</v>
      </c>
      <c r="G28" s="47" t="s">
        <v>134</v>
      </c>
      <c r="H28" s="110">
        <v>0.1</v>
      </c>
      <c r="I28" s="12"/>
      <c r="J28" s="13">
        <f t="shared" si="1"/>
        <v>0</v>
      </c>
      <c r="K28" s="13">
        <f>H28*J28</f>
        <v>0</v>
      </c>
      <c r="L28" s="110">
        <f>SUM(K28)</f>
        <v>0</v>
      </c>
      <c r="M28" s="352"/>
      <c r="N28" s="109"/>
      <c r="O28" s="351"/>
      <c r="P28" s="132"/>
    </row>
    <row r="29" spans="1:16" ht="25.5" customHeight="1">
      <c r="A29" s="379" t="s">
        <v>208</v>
      </c>
      <c r="B29" s="375" t="s">
        <v>682</v>
      </c>
      <c r="C29" s="378" t="s">
        <v>702</v>
      </c>
      <c r="D29" s="375" t="s">
        <v>532</v>
      </c>
      <c r="E29" s="332"/>
      <c r="F29" s="353">
        <v>0.8</v>
      </c>
      <c r="G29" s="117" t="s">
        <v>323</v>
      </c>
      <c r="H29" s="108"/>
      <c r="I29" s="18"/>
      <c r="J29" s="14"/>
      <c r="K29" s="14"/>
      <c r="L29" s="353">
        <f>SUM(K29:K38)</f>
        <v>0</v>
      </c>
      <c r="M29" s="351">
        <f>SUM(L29:L40)</f>
        <v>0</v>
      </c>
      <c r="N29" s="109"/>
      <c r="O29" s="351"/>
      <c r="P29" s="132"/>
    </row>
    <row r="30" spans="1:16" ht="25.5" customHeight="1">
      <c r="A30" s="379"/>
      <c r="B30" s="376"/>
      <c r="C30" s="379"/>
      <c r="D30" s="376"/>
      <c r="E30" s="332"/>
      <c r="F30" s="351"/>
      <c r="G30" s="49" t="s">
        <v>324</v>
      </c>
      <c r="H30" s="109">
        <v>0.1</v>
      </c>
      <c r="I30" s="21"/>
      <c r="J30" s="15">
        <f t="shared" si="1"/>
        <v>0</v>
      </c>
      <c r="K30" s="15">
        <f>H30*J30</f>
        <v>0</v>
      </c>
      <c r="L30" s="351"/>
      <c r="M30" s="351"/>
      <c r="N30" s="109"/>
      <c r="O30" s="351"/>
      <c r="P30" s="132"/>
    </row>
    <row r="31" spans="1:16" ht="30" customHeight="1">
      <c r="A31" s="379"/>
      <c r="B31" s="376"/>
      <c r="C31" s="379"/>
      <c r="D31" s="376"/>
      <c r="E31" s="332"/>
      <c r="F31" s="351"/>
      <c r="G31" s="49" t="s">
        <v>325</v>
      </c>
      <c r="H31" s="109">
        <v>0.1</v>
      </c>
      <c r="I31" s="21"/>
      <c r="J31" s="15">
        <f t="shared" si="1"/>
        <v>0</v>
      </c>
      <c r="K31" s="15">
        <f>H31*J31</f>
        <v>0</v>
      </c>
      <c r="L31" s="351"/>
      <c r="M31" s="351"/>
      <c r="N31" s="109"/>
      <c r="O31" s="351"/>
      <c r="P31" s="132"/>
    </row>
    <row r="32" spans="1:16" ht="34.5" customHeight="1">
      <c r="A32" s="379"/>
      <c r="B32" s="376"/>
      <c r="C32" s="379"/>
      <c r="D32" s="376"/>
      <c r="E32" s="332"/>
      <c r="F32" s="351"/>
      <c r="G32" s="49" t="s">
        <v>470</v>
      </c>
      <c r="H32" s="109">
        <v>0.1</v>
      </c>
      <c r="I32" s="21"/>
      <c r="J32" s="15">
        <f t="shared" si="1"/>
        <v>0</v>
      </c>
      <c r="K32" s="15">
        <f>H32*J32</f>
        <v>0</v>
      </c>
      <c r="L32" s="351"/>
      <c r="M32" s="351"/>
      <c r="N32" s="109"/>
      <c r="O32" s="351"/>
      <c r="P32" s="132"/>
    </row>
    <row r="33" spans="1:16" ht="34.5" customHeight="1">
      <c r="A33" s="379"/>
      <c r="B33" s="376"/>
      <c r="C33" s="379"/>
      <c r="D33" s="376"/>
      <c r="E33" s="332"/>
      <c r="F33" s="351"/>
      <c r="G33" s="77" t="s">
        <v>133</v>
      </c>
      <c r="H33" s="109">
        <v>0.1</v>
      </c>
      <c r="I33" s="21"/>
      <c r="J33" s="15">
        <f t="shared" si="1"/>
        <v>0</v>
      </c>
      <c r="K33" s="15">
        <f>H33*J33</f>
        <v>0</v>
      </c>
      <c r="L33" s="351"/>
      <c r="M33" s="351"/>
      <c r="N33" s="109"/>
      <c r="O33" s="351"/>
      <c r="P33" s="132"/>
    </row>
    <row r="34" spans="1:16" s="61" customFormat="1" ht="23.25" customHeight="1">
      <c r="A34" s="379"/>
      <c r="B34" s="376"/>
      <c r="C34" s="379"/>
      <c r="D34" s="364" t="s">
        <v>533</v>
      </c>
      <c r="E34" s="332"/>
      <c r="F34" s="351"/>
      <c r="G34" s="80" t="s">
        <v>700</v>
      </c>
      <c r="H34" s="111"/>
      <c r="I34" s="37"/>
      <c r="J34" s="23"/>
      <c r="K34" s="23"/>
      <c r="L34" s="351"/>
      <c r="M34" s="351"/>
      <c r="N34" s="109"/>
      <c r="O34" s="351"/>
      <c r="P34" s="132"/>
    </row>
    <row r="35" spans="1:16" s="61" customFormat="1" ht="23.25" customHeight="1">
      <c r="A35" s="379"/>
      <c r="B35" s="376"/>
      <c r="C35" s="379"/>
      <c r="D35" s="364"/>
      <c r="E35" s="332"/>
      <c r="F35" s="351"/>
      <c r="G35" s="58" t="s">
        <v>324</v>
      </c>
      <c r="H35" s="109">
        <v>0.1</v>
      </c>
      <c r="I35" s="37"/>
      <c r="J35" s="15">
        <f t="shared" si="1"/>
        <v>0</v>
      </c>
      <c r="K35" s="15">
        <f aca="true" t="shared" si="2" ref="K35:K42">H35*J35</f>
        <v>0</v>
      </c>
      <c r="L35" s="351"/>
      <c r="M35" s="351"/>
      <c r="N35" s="109"/>
      <c r="O35" s="351"/>
      <c r="P35" s="132"/>
    </row>
    <row r="36" spans="1:16" s="61" customFormat="1" ht="22.5" customHeight="1">
      <c r="A36" s="379"/>
      <c r="B36" s="376"/>
      <c r="C36" s="379"/>
      <c r="D36" s="364"/>
      <c r="E36" s="332"/>
      <c r="F36" s="351"/>
      <c r="G36" s="58" t="s">
        <v>325</v>
      </c>
      <c r="H36" s="109">
        <v>0.1</v>
      </c>
      <c r="I36" s="37"/>
      <c r="J36" s="15">
        <f t="shared" si="1"/>
        <v>0</v>
      </c>
      <c r="K36" s="15">
        <f t="shared" si="2"/>
        <v>0</v>
      </c>
      <c r="L36" s="351"/>
      <c r="M36" s="351"/>
      <c r="N36" s="109"/>
      <c r="O36" s="351"/>
      <c r="P36" s="132"/>
    </row>
    <row r="37" spans="1:16" s="61" customFormat="1" ht="37.5" customHeight="1">
      <c r="A37" s="379"/>
      <c r="B37" s="376"/>
      <c r="C37" s="379"/>
      <c r="D37" s="364"/>
      <c r="E37" s="332"/>
      <c r="F37" s="351"/>
      <c r="G37" s="80" t="s">
        <v>472</v>
      </c>
      <c r="H37" s="109">
        <v>0.1</v>
      </c>
      <c r="I37" s="37"/>
      <c r="J37" s="15">
        <f t="shared" si="1"/>
        <v>0</v>
      </c>
      <c r="K37" s="15">
        <f t="shared" si="2"/>
        <v>0</v>
      </c>
      <c r="L37" s="351"/>
      <c r="M37" s="351"/>
      <c r="N37" s="109"/>
      <c r="O37" s="351"/>
      <c r="P37" s="132"/>
    </row>
    <row r="38" spans="1:16" s="61" customFormat="1" ht="29.25" customHeight="1" thickBot="1">
      <c r="A38" s="379"/>
      <c r="B38" s="376"/>
      <c r="C38" s="380"/>
      <c r="D38" s="365"/>
      <c r="E38" s="332"/>
      <c r="F38" s="352"/>
      <c r="G38" s="78" t="s">
        <v>701</v>
      </c>
      <c r="H38" s="110">
        <v>0.1</v>
      </c>
      <c r="I38" s="90"/>
      <c r="J38" s="13">
        <f t="shared" si="1"/>
        <v>0</v>
      </c>
      <c r="K38" s="13">
        <f t="shared" si="2"/>
        <v>0</v>
      </c>
      <c r="L38" s="352"/>
      <c r="M38" s="351"/>
      <c r="N38" s="109"/>
      <c r="O38" s="351"/>
      <c r="P38" s="132"/>
    </row>
    <row r="39" spans="1:16" s="61" customFormat="1" ht="45.75" customHeight="1">
      <c r="A39" s="379"/>
      <c r="B39" s="376"/>
      <c r="C39" s="366" t="s">
        <v>124</v>
      </c>
      <c r="D39" s="363" t="s">
        <v>534</v>
      </c>
      <c r="E39" s="333"/>
      <c r="F39" s="355">
        <v>0.2</v>
      </c>
      <c r="G39" s="117" t="s">
        <v>471</v>
      </c>
      <c r="H39" s="119">
        <v>0.1</v>
      </c>
      <c r="I39" s="89"/>
      <c r="J39" s="14">
        <f t="shared" si="1"/>
        <v>0</v>
      </c>
      <c r="K39" s="14">
        <f t="shared" si="2"/>
        <v>0</v>
      </c>
      <c r="L39" s="354">
        <f>SUM(K39:K40)</f>
        <v>0</v>
      </c>
      <c r="M39" s="351"/>
      <c r="N39" s="109"/>
      <c r="O39" s="351"/>
      <c r="P39" s="132"/>
    </row>
    <row r="40" spans="1:16" ht="35.25" customHeight="1" thickBot="1">
      <c r="A40" s="379"/>
      <c r="B40" s="377"/>
      <c r="C40" s="361"/>
      <c r="D40" s="365"/>
      <c r="E40" s="333"/>
      <c r="F40" s="356"/>
      <c r="G40" s="78" t="s">
        <v>473</v>
      </c>
      <c r="H40" s="106">
        <v>0.1</v>
      </c>
      <c r="I40" s="12"/>
      <c r="J40" s="13">
        <f t="shared" si="1"/>
        <v>0</v>
      </c>
      <c r="K40" s="13">
        <f t="shared" si="2"/>
        <v>0</v>
      </c>
      <c r="L40" s="356"/>
      <c r="M40" s="351"/>
      <c r="N40" s="109"/>
      <c r="O40" s="351"/>
      <c r="P40" s="132"/>
    </row>
    <row r="41" spans="1:16" s="61" customFormat="1" ht="46.5" customHeight="1">
      <c r="A41" s="381" t="s">
        <v>303</v>
      </c>
      <c r="B41" s="363" t="s">
        <v>305</v>
      </c>
      <c r="C41" s="381" t="s">
        <v>34</v>
      </c>
      <c r="D41" s="363" t="s">
        <v>535</v>
      </c>
      <c r="E41" s="144"/>
      <c r="F41" s="354">
        <v>1</v>
      </c>
      <c r="G41" s="77" t="s">
        <v>326</v>
      </c>
      <c r="H41" s="111">
        <v>0.5</v>
      </c>
      <c r="I41" s="37"/>
      <c r="J41" s="23">
        <f t="shared" si="1"/>
        <v>0</v>
      </c>
      <c r="K41" s="23">
        <f t="shared" si="2"/>
        <v>0</v>
      </c>
      <c r="L41" s="354">
        <f>SUM(K41:K42)</f>
        <v>0</v>
      </c>
      <c r="M41" s="354">
        <f>SUM(K41:K42)</f>
        <v>0</v>
      </c>
      <c r="N41" s="109"/>
      <c r="O41" s="351"/>
      <c r="P41" s="132"/>
    </row>
    <row r="42" spans="1:16" s="61" customFormat="1" ht="66.75" customHeight="1" thickBot="1">
      <c r="A42" s="361"/>
      <c r="B42" s="365"/>
      <c r="C42" s="361"/>
      <c r="D42" s="365"/>
      <c r="E42" s="145"/>
      <c r="F42" s="356"/>
      <c r="G42" s="78" t="s">
        <v>474</v>
      </c>
      <c r="H42" s="106">
        <v>0.5</v>
      </c>
      <c r="I42" s="90"/>
      <c r="J42" s="73">
        <f t="shared" si="1"/>
        <v>0</v>
      </c>
      <c r="K42" s="73">
        <f t="shared" si="2"/>
        <v>0</v>
      </c>
      <c r="L42" s="356"/>
      <c r="M42" s="356"/>
      <c r="N42" s="110"/>
      <c r="O42" s="352"/>
      <c r="P42" s="139"/>
    </row>
    <row r="43" spans="3:16" s="61" customFormat="1" ht="12.75">
      <c r="C43" s="146"/>
      <c r="F43" s="146"/>
      <c r="G43" s="81"/>
      <c r="H43" s="146"/>
      <c r="J43" s="146"/>
      <c r="K43" s="146"/>
      <c r="L43" s="146"/>
      <c r="M43" s="146"/>
      <c r="N43" s="146"/>
      <c r="O43" s="146"/>
      <c r="P43" s="146"/>
    </row>
    <row r="44" spans="3:16" s="61" customFormat="1" ht="12.75">
      <c r="C44" s="146"/>
      <c r="F44" s="146"/>
      <c r="G44" s="81"/>
      <c r="H44" s="146"/>
      <c r="J44" s="146"/>
      <c r="K44" s="146"/>
      <c r="L44" s="146"/>
      <c r="M44" s="146"/>
      <c r="N44" s="146"/>
      <c r="O44" s="146"/>
      <c r="P44" s="146"/>
    </row>
    <row r="45" spans="3:16" s="61" customFormat="1" ht="12.75">
      <c r="C45" s="146"/>
      <c r="F45" s="146"/>
      <c r="G45" s="81"/>
      <c r="H45" s="146"/>
      <c r="J45" s="146"/>
      <c r="K45" s="146"/>
      <c r="L45" s="146"/>
      <c r="M45" s="146"/>
      <c r="N45" s="146"/>
      <c r="O45" s="146"/>
      <c r="P45" s="146"/>
    </row>
    <row r="46" spans="3:16" s="61" customFormat="1" ht="12.75">
      <c r="C46" s="146"/>
      <c r="F46" s="146"/>
      <c r="G46" s="81"/>
      <c r="H46" s="146"/>
      <c r="J46" s="146"/>
      <c r="K46" s="146"/>
      <c r="L46" s="146"/>
      <c r="M46" s="146"/>
      <c r="N46" s="146"/>
      <c r="O46" s="146"/>
      <c r="P46" s="146"/>
    </row>
  </sheetData>
  <sheetProtection password="BD7B" sheet="1" sort="0" autoFilter="0"/>
  <protectedRanges>
    <protectedRange sqref="I4:I28 I30:I33 I35:I42" name="Range1"/>
  </protectedRanges>
  <autoFilter ref="I1:I42"/>
  <mergeCells count="64">
    <mergeCell ref="F10:F11"/>
    <mergeCell ref="F41:F42"/>
    <mergeCell ref="L41:L42"/>
    <mergeCell ref="M17:M20"/>
    <mergeCell ref="M10:M16"/>
    <mergeCell ref="A41:A42"/>
    <mergeCell ref="B41:B42"/>
    <mergeCell ref="C41:C42"/>
    <mergeCell ref="D41:D42"/>
    <mergeCell ref="L10:L11"/>
    <mergeCell ref="M41:M42"/>
    <mergeCell ref="D39:D40"/>
    <mergeCell ref="L39:L40"/>
    <mergeCell ref="L29:L38"/>
    <mergeCell ref="F24:F26"/>
    <mergeCell ref="O4:O42"/>
    <mergeCell ref="M7:M9"/>
    <mergeCell ref="L4:L5"/>
    <mergeCell ref="M4:M6"/>
    <mergeCell ref="M29:M40"/>
    <mergeCell ref="N4:N9"/>
    <mergeCell ref="L7:L8"/>
    <mergeCell ref="F17:F18"/>
    <mergeCell ref="L24:L26"/>
    <mergeCell ref="F12:F14"/>
    <mergeCell ref="D21:D22"/>
    <mergeCell ref="F19:F20"/>
    <mergeCell ref="E17:E19"/>
    <mergeCell ref="D17:D18"/>
    <mergeCell ref="C17:C18"/>
    <mergeCell ref="D19:D20"/>
    <mergeCell ref="C19:C20"/>
    <mergeCell ref="C4:C5"/>
    <mergeCell ref="B10:B16"/>
    <mergeCell ref="C7:C8"/>
    <mergeCell ref="C12:C14"/>
    <mergeCell ref="A7:A9"/>
    <mergeCell ref="B7:B9"/>
    <mergeCell ref="D7:D8"/>
    <mergeCell ref="A17:A20"/>
    <mergeCell ref="A29:A40"/>
    <mergeCell ref="B29:B40"/>
    <mergeCell ref="A10:A16"/>
    <mergeCell ref="B17:B20"/>
    <mergeCell ref="A4:A6"/>
    <mergeCell ref="B4:B6"/>
    <mergeCell ref="C39:C40"/>
    <mergeCell ref="L12:L14"/>
    <mergeCell ref="L21:L23"/>
    <mergeCell ref="L17:L18"/>
    <mergeCell ref="L19:L20"/>
    <mergeCell ref="B21:B28"/>
    <mergeCell ref="C10:C11"/>
    <mergeCell ref="A21:A28"/>
    <mergeCell ref="M21:M28"/>
    <mergeCell ref="C29:C38"/>
    <mergeCell ref="E29:E40"/>
    <mergeCell ref="F21:F23"/>
    <mergeCell ref="C21:C23"/>
    <mergeCell ref="D34:D38"/>
    <mergeCell ref="F29:F38"/>
    <mergeCell ref="D29:D33"/>
    <mergeCell ref="C24:C26"/>
    <mergeCell ref="F39:F40"/>
  </mergeCells>
  <conditionalFormatting sqref="I4:I42 E4:E42">
    <cfRule type="containsText" priority="1" dxfId="1" operator="containsText" text="N">
      <formula>NOT(ISERROR(SEARCH("N",E4)))</formula>
    </cfRule>
    <cfRule type="containsText" priority="2" dxfId="0" operator="containsText" text="Y">
      <formula>NOT(ISERROR(SEARCH("Y",E4)))</formula>
    </cfRule>
  </conditionalFormatting>
  <conditionalFormatting sqref="P4">
    <cfRule type="expression" priority="5" dxfId="8" stopIfTrue="1">
      <formula>$Q$4+$P$4</formula>
    </cfRule>
  </conditionalFormatting>
  <printOptions/>
  <pageMargins left="0.7" right="0.7" top="0.75" bottom="0.75" header="0.3" footer="0.3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F1">
      <pane ySplit="3" topLeftCell="BM64" activePane="bottomLeft" state="frozen"/>
      <selection pane="topLeft" activeCell="A1" sqref="A1"/>
      <selection pane="bottomLeft" activeCell="I66" sqref="I66"/>
    </sheetView>
  </sheetViews>
  <sheetFormatPr defaultColWidth="9.00390625" defaultRowHeight="14.25"/>
  <cols>
    <col min="1" max="1" width="6.25390625" style="257" customWidth="1"/>
    <col min="2" max="2" width="26.875" style="257" customWidth="1"/>
    <col min="3" max="3" width="5.625" style="257" customWidth="1"/>
    <col min="4" max="4" width="35.75390625" style="257" customWidth="1"/>
    <col min="5" max="5" width="9.00390625" style="258" customWidth="1"/>
    <col min="6" max="6" width="39.75390625" style="257" customWidth="1"/>
    <col min="7" max="7" width="12.25390625" style="257" customWidth="1"/>
    <col min="8" max="8" width="9.00390625" style="259" customWidth="1"/>
    <col min="9" max="9" width="12.50390625" style="260" customWidth="1"/>
    <col min="10" max="10" width="10.125" style="259" customWidth="1"/>
    <col min="11" max="11" width="9.00390625" style="259" customWidth="1"/>
    <col min="12" max="13" width="10.75390625" style="259" customWidth="1"/>
    <col min="14" max="14" width="9.00390625" style="259" customWidth="1"/>
    <col min="15" max="15" width="10.375" style="259" customWidth="1"/>
    <col min="16" max="16384" width="9.00390625" style="257" customWidth="1"/>
  </cols>
  <sheetData>
    <row r="1" ht="12.75">
      <c r="A1" s="256" t="s">
        <v>306</v>
      </c>
    </row>
    <row r="2" spans="8:15" ht="13.5" thickBot="1">
      <c r="H2" s="264"/>
      <c r="J2" s="264"/>
      <c r="K2" s="264"/>
      <c r="L2" s="264"/>
      <c r="M2" s="264"/>
      <c r="N2" s="264"/>
      <c r="O2" s="264"/>
    </row>
    <row r="3" spans="1:15" ht="53.25" customHeight="1" thickBot="1">
      <c r="A3" s="265" t="s">
        <v>316</v>
      </c>
      <c r="B3" s="265" t="s">
        <v>314</v>
      </c>
      <c r="C3" s="265"/>
      <c r="D3" s="265" t="s">
        <v>317</v>
      </c>
      <c r="E3" s="266" t="s">
        <v>79</v>
      </c>
      <c r="F3" s="265" t="s">
        <v>99</v>
      </c>
      <c r="G3" s="265" t="s">
        <v>100</v>
      </c>
      <c r="H3" s="303" t="s">
        <v>318</v>
      </c>
      <c r="I3" s="267" t="s">
        <v>35</v>
      </c>
      <c r="J3" s="267" t="s">
        <v>36</v>
      </c>
      <c r="K3" s="267" t="s">
        <v>81</v>
      </c>
      <c r="L3" s="267" t="s">
        <v>80</v>
      </c>
      <c r="M3" s="268" t="s">
        <v>85</v>
      </c>
      <c r="N3" s="268" t="s">
        <v>83</v>
      </c>
      <c r="O3" s="268" t="s">
        <v>84</v>
      </c>
    </row>
    <row r="4" spans="1:15" ht="64.5" customHeight="1">
      <c r="A4" s="384" t="s">
        <v>307</v>
      </c>
      <c r="B4" s="393" t="s">
        <v>157</v>
      </c>
      <c r="C4" s="384" t="s">
        <v>19</v>
      </c>
      <c r="D4" s="301" t="s">
        <v>158</v>
      </c>
      <c r="E4" s="384">
        <v>0.6</v>
      </c>
      <c r="F4" s="301" t="s">
        <v>728</v>
      </c>
      <c r="G4" s="261">
        <v>0.15</v>
      </c>
      <c r="H4" s="270"/>
      <c r="I4" s="15">
        <f aca="true" t="shared" si="0" ref="I4:I41">IF((H4="y"),1,0)</f>
        <v>0</v>
      </c>
      <c r="J4" s="15">
        <f aca="true" t="shared" si="1" ref="J4:J19">G4*I4</f>
        <v>0</v>
      </c>
      <c r="K4" s="281">
        <f>SUM(J4:J7)</f>
        <v>0</v>
      </c>
      <c r="L4" s="281">
        <f>SUM(K4:K10)</f>
        <v>0</v>
      </c>
      <c r="M4" s="281">
        <f>SUM(L4:L20)</f>
        <v>0</v>
      </c>
      <c r="N4" s="279">
        <f>SUM(M4:M66)</f>
        <v>0</v>
      </c>
      <c r="O4" s="347">
        <f>N4*100/7</f>
        <v>0</v>
      </c>
    </row>
    <row r="5" spans="1:15" ht="75" customHeight="1">
      <c r="A5" s="385"/>
      <c r="B5" s="394"/>
      <c r="C5" s="385"/>
      <c r="D5" s="302" t="s">
        <v>159</v>
      </c>
      <c r="E5" s="385"/>
      <c r="F5" s="302" t="s">
        <v>729</v>
      </c>
      <c r="G5" s="299">
        <v>0.15</v>
      </c>
      <c r="H5" s="271"/>
      <c r="I5" s="15">
        <f t="shared" si="0"/>
        <v>0</v>
      </c>
      <c r="J5" s="15">
        <f t="shared" si="1"/>
        <v>0</v>
      </c>
      <c r="K5" s="382"/>
      <c r="L5" s="382"/>
      <c r="M5" s="382"/>
      <c r="N5" s="279"/>
      <c r="O5" s="272"/>
    </row>
    <row r="6" spans="1:15" ht="54" customHeight="1">
      <c r="A6" s="385"/>
      <c r="B6" s="394"/>
      <c r="C6" s="385"/>
      <c r="D6" s="302" t="s">
        <v>726</v>
      </c>
      <c r="E6" s="385"/>
      <c r="F6" s="302" t="s">
        <v>730</v>
      </c>
      <c r="G6" s="299">
        <v>0.15</v>
      </c>
      <c r="H6" s="271"/>
      <c r="I6" s="15">
        <f t="shared" si="0"/>
        <v>0</v>
      </c>
      <c r="J6" s="15">
        <f t="shared" si="1"/>
        <v>0</v>
      </c>
      <c r="K6" s="382"/>
      <c r="L6" s="382"/>
      <c r="M6" s="382"/>
      <c r="N6" s="279"/>
      <c r="O6" s="272"/>
    </row>
    <row r="7" spans="1:15" ht="38.25" customHeight="1" thickBot="1">
      <c r="A7" s="385"/>
      <c r="B7" s="394"/>
      <c r="C7" s="386"/>
      <c r="D7" s="85" t="s">
        <v>160</v>
      </c>
      <c r="E7" s="386"/>
      <c r="F7" s="85" t="s">
        <v>731</v>
      </c>
      <c r="G7" s="262">
        <v>0.15</v>
      </c>
      <c r="H7" s="275"/>
      <c r="I7" s="13">
        <f t="shared" si="0"/>
        <v>0</v>
      </c>
      <c r="J7" s="13">
        <f t="shared" si="1"/>
        <v>0</v>
      </c>
      <c r="K7" s="383"/>
      <c r="L7" s="382"/>
      <c r="M7" s="382"/>
      <c r="N7" s="279"/>
      <c r="O7" s="276"/>
    </row>
    <row r="8" spans="1:15" ht="74.25" customHeight="1">
      <c r="A8" s="273"/>
      <c r="B8" s="394"/>
      <c r="C8" s="415" t="s">
        <v>23</v>
      </c>
      <c r="D8" s="301" t="s">
        <v>161</v>
      </c>
      <c r="E8" s="384">
        <v>0.4</v>
      </c>
      <c r="F8" s="304" t="s">
        <v>732</v>
      </c>
      <c r="G8" s="261">
        <v>0.15</v>
      </c>
      <c r="H8" s="271"/>
      <c r="I8" s="15">
        <f t="shared" si="0"/>
        <v>0</v>
      </c>
      <c r="J8" s="15">
        <f t="shared" si="1"/>
        <v>0</v>
      </c>
      <c r="K8" s="281">
        <f>SUM(J8:J10)</f>
        <v>0</v>
      </c>
      <c r="L8" s="382"/>
      <c r="M8" s="382"/>
      <c r="N8" s="279"/>
      <c r="O8" s="276"/>
    </row>
    <row r="9" spans="1:15" ht="74.25" customHeight="1">
      <c r="A9" s="273"/>
      <c r="B9" s="394"/>
      <c r="C9" s="416"/>
      <c r="D9" s="302" t="s">
        <v>162</v>
      </c>
      <c r="E9" s="385"/>
      <c r="F9" s="305" t="s">
        <v>733</v>
      </c>
      <c r="G9" s="299">
        <v>0.15</v>
      </c>
      <c r="H9" s="271"/>
      <c r="I9" s="15">
        <f t="shared" si="0"/>
        <v>0</v>
      </c>
      <c r="J9" s="15">
        <f t="shared" si="1"/>
        <v>0</v>
      </c>
      <c r="K9" s="382"/>
      <c r="L9" s="382"/>
      <c r="M9" s="382"/>
      <c r="N9" s="279"/>
      <c r="O9" s="276"/>
    </row>
    <row r="10" spans="1:15" ht="78" customHeight="1" thickBot="1">
      <c r="A10" s="274"/>
      <c r="B10" s="395"/>
      <c r="C10" s="417"/>
      <c r="D10" s="85" t="s">
        <v>163</v>
      </c>
      <c r="E10" s="386"/>
      <c r="F10" s="306" t="s">
        <v>734</v>
      </c>
      <c r="G10" s="262">
        <v>0.1</v>
      </c>
      <c r="H10" s="275"/>
      <c r="I10" s="13">
        <f t="shared" si="0"/>
        <v>0</v>
      </c>
      <c r="J10" s="13">
        <f t="shared" si="1"/>
        <v>0</v>
      </c>
      <c r="K10" s="383"/>
      <c r="L10" s="383"/>
      <c r="M10" s="382"/>
      <c r="N10" s="279"/>
      <c r="O10" s="282"/>
    </row>
    <row r="11" spans="1:15" ht="63.75" customHeight="1">
      <c r="A11" s="409" t="s">
        <v>308</v>
      </c>
      <c r="B11" s="410" t="s">
        <v>674</v>
      </c>
      <c r="C11" s="415" t="s">
        <v>19</v>
      </c>
      <c r="D11" s="301" t="s">
        <v>164</v>
      </c>
      <c r="E11" s="384">
        <v>0.6</v>
      </c>
      <c r="F11" s="301" t="s">
        <v>735</v>
      </c>
      <c r="G11" s="261">
        <v>0.2</v>
      </c>
      <c r="H11" s="271"/>
      <c r="I11" s="15">
        <f t="shared" si="0"/>
        <v>0</v>
      </c>
      <c r="J11" s="15">
        <f t="shared" si="1"/>
        <v>0</v>
      </c>
      <c r="K11" s="281">
        <f>SUM(J11:J13)</f>
        <v>0</v>
      </c>
      <c r="L11" s="281">
        <f>SUM(K11:K15)</f>
        <v>0</v>
      </c>
      <c r="M11" s="382"/>
      <c r="N11" s="279"/>
      <c r="O11" s="283"/>
    </row>
    <row r="12" spans="1:15" ht="94.5" customHeight="1">
      <c r="A12" s="385"/>
      <c r="B12" s="411"/>
      <c r="C12" s="416"/>
      <c r="D12" s="302" t="s">
        <v>165</v>
      </c>
      <c r="E12" s="385"/>
      <c r="F12" s="302" t="s">
        <v>741</v>
      </c>
      <c r="G12" s="299">
        <v>0.2</v>
      </c>
      <c r="H12" s="271"/>
      <c r="I12" s="15">
        <f t="shared" si="0"/>
        <v>0</v>
      </c>
      <c r="J12" s="15">
        <f t="shared" si="1"/>
        <v>0</v>
      </c>
      <c r="K12" s="382"/>
      <c r="L12" s="382"/>
      <c r="M12" s="382"/>
      <c r="N12" s="279"/>
      <c r="O12" s="276"/>
    </row>
    <row r="13" spans="1:15" ht="90" thickBot="1">
      <c r="A13" s="385"/>
      <c r="B13" s="411"/>
      <c r="C13" s="417"/>
      <c r="D13" s="85" t="s">
        <v>727</v>
      </c>
      <c r="E13" s="386"/>
      <c r="F13" s="85" t="s">
        <v>736</v>
      </c>
      <c r="G13" s="285">
        <v>0.2</v>
      </c>
      <c r="H13" s="275"/>
      <c r="I13" s="13">
        <f t="shared" si="0"/>
        <v>0</v>
      </c>
      <c r="J13" s="13">
        <f t="shared" si="1"/>
        <v>0</v>
      </c>
      <c r="K13" s="383"/>
      <c r="L13" s="382"/>
      <c r="M13" s="382"/>
      <c r="N13" s="279"/>
      <c r="O13" s="276"/>
    </row>
    <row r="14" spans="1:15" ht="75.75" customHeight="1">
      <c r="A14" s="385"/>
      <c r="B14" s="411"/>
      <c r="C14" s="415" t="s">
        <v>23</v>
      </c>
      <c r="D14" s="301" t="s">
        <v>161</v>
      </c>
      <c r="E14" s="384">
        <v>0.4</v>
      </c>
      <c r="F14" s="304" t="s">
        <v>738</v>
      </c>
      <c r="G14" s="261">
        <v>0.2</v>
      </c>
      <c r="H14" s="271"/>
      <c r="I14" s="15">
        <f t="shared" si="0"/>
        <v>0</v>
      </c>
      <c r="J14" s="15">
        <f t="shared" si="1"/>
        <v>0</v>
      </c>
      <c r="K14" s="281">
        <f>SUM(J14:J15)</f>
        <v>0</v>
      </c>
      <c r="L14" s="382"/>
      <c r="M14" s="382"/>
      <c r="N14" s="279"/>
      <c r="O14" s="276"/>
    </row>
    <row r="15" spans="1:15" ht="72.75" customHeight="1" thickBot="1">
      <c r="A15" s="386"/>
      <c r="B15" s="412"/>
      <c r="C15" s="417"/>
      <c r="D15" s="85" t="s">
        <v>168</v>
      </c>
      <c r="E15" s="386"/>
      <c r="F15" s="306" t="s">
        <v>739</v>
      </c>
      <c r="G15" s="285">
        <v>0.2</v>
      </c>
      <c r="H15" s="275"/>
      <c r="I15" s="13">
        <f t="shared" si="0"/>
        <v>0</v>
      </c>
      <c r="J15" s="13">
        <f t="shared" si="1"/>
        <v>0</v>
      </c>
      <c r="K15" s="383"/>
      <c r="L15" s="383"/>
      <c r="M15" s="382"/>
      <c r="N15" s="279"/>
      <c r="O15" s="276"/>
    </row>
    <row r="16" spans="1:15" ht="61.5" customHeight="1">
      <c r="A16" s="384" t="s">
        <v>41</v>
      </c>
      <c r="B16" s="418" t="s">
        <v>169</v>
      </c>
      <c r="C16" s="384" t="s">
        <v>19</v>
      </c>
      <c r="D16" s="301" t="s">
        <v>166</v>
      </c>
      <c r="E16" s="384">
        <v>0.6</v>
      </c>
      <c r="F16" s="301" t="s">
        <v>740</v>
      </c>
      <c r="G16" s="261">
        <v>0.2</v>
      </c>
      <c r="H16" s="271"/>
      <c r="I16" s="15">
        <f t="shared" si="0"/>
        <v>0</v>
      </c>
      <c r="J16" s="15">
        <f t="shared" si="1"/>
        <v>0</v>
      </c>
      <c r="K16" s="281">
        <f>SUM(J16:J18)</f>
        <v>0</v>
      </c>
      <c r="L16" s="281">
        <f>SUM(K16:K20)</f>
        <v>0</v>
      </c>
      <c r="M16" s="382"/>
      <c r="N16" s="279"/>
      <c r="O16" s="289"/>
    </row>
    <row r="17" spans="1:15" ht="86.25" customHeight="1">
      <c r="A17" s="385"/>
      <c r="B17" s="419"/>
      <c r="C17" s="385"/>
      <c r="D17" s="302" t="s">
        <v>167</v>
      </c>
      <c r="E17" s="385"/>
      <c r="F17" s="302" t="s">
        <v>742</v>
      </c>
      <c r="G17" s="299">
        <v>0.2</v>
      </c>
      <c r="H17" s="271"/>
      <c r="I17" s="15">
        <f t="shared" si="0"/>
        <v>0</v>
      </c>
      <c r="J17" s="15">
        <f t="shared" si="1"/>
        <v>0</v>
      </c>
      <c r="K17" s="382"/>
      <c r="L17" s="382"/>
      <c r="M17" s="382"/>
      <c r="N17" s="279"/>
      <c r="O17" s="289"/>
    </row>
    <row r="18" spans="1:15" ht="96.75" customHeight="1" thickBot="1">
      <c r="A18" s="385"/>
      <c r="B18" s="419"/>
      <c r="C18" s="386"/>
      <c r="D18" s="85" t="s">
        <v>737</v>
      </c>
      <c r="E18" s="386"/>
      <c r="F18" s="85" t="s">
        <v>352</v>
      </c>
      <c r="G18" s="262">
        <v>0.2</v>
      </c>
      <c r="H18" s="275"/>
      <c r="I18" s="13">
        <f t="shared" si="0"/>
        <v>0</v>
      </c>
      <c r="J18" s="13">
        <f t="shared" si="1"/>
        <v>0</v>
      </c>
      <c r="K18" s="383"/>
      <c r="L18" s="382"/>
      <c r="M18" s="382"/>
      <c r="N18" s="279"/>
      <c r="O18" s="289"/>
    </row>
    <row r="19" spans="1:15" ht="78" customHeight="1">
      <c r="A19" s="385"/>
      <c r="B19" s="419"/>
      <c r="C19" s="384" t="s">
        <v>23</v>
      </c>
      <c r="D19" s="301" t="s">
        <v>161</v>
      </c>
      <c r="E19" s="384">
        <v>0.2</v>
      </c>
      <c r="F19" s="304" t="s">
        <v>743</v>
      </c>
      <c r="G19" s="261">
        <v>0.2</v>
      </c>
      <c r="H19" s="271"/>
      <c r="I19" s="15">
        <f t="shared" si="0"/>
        <v>0</v>
      </c>
      <c r="J19" s="15">
        <f t="shared" si="1"/>
        <v>0</v>
      </c>
      <c r="K19" s="281">
        <f>SUM(J19:J20)</f>
        <v>0</v>
      </c>
      <c r="L19" s="382"/>
      <c r="M19" s="382"/>
      <c r="N19" s="279"/>
      <c r="O19" s="289"/>
    </row>
    <row r="20" spans="1:15" ht="77.25" thickBot="1">
      <c r="A20" s="386"/>
      <c r="B20" s="420"/>
      <c r="C20" s="386"/>
      <c r="D20" s="32" t="s">
        <v>168</v>
      </c>
      <c r="E20" s="386"/>
      <c r="F20" s="306" t="s">
        <v>744</v>
      </c>
      <c r="G20" s="285">
        <v>0.2</v>
      </c>
      <c r="H20" s="275"/>
      <c r="I20" s="13">
        <f t="shared" si="0"/>
        <v>0</v>
      </c>
      <c r="J20" s="13">
        <f aca="true" t="shared" si="2" ref="J20:J36">G20*I20</f>
        <v>0</v>
      </c>
      <c r="K20" s="383"/>
      <c r="L20" s="383"/>
      <c r="M20" s="383"/>
      <c r="N20" s="279"/>
      <c r="O20" s="289"/>
    </row>
    <row r="21" spans="1:15" ht="75" customHeight="1">
      <c r="A21" s="384" t="s">
        <v>42</v>
      </c>
      <c r="B21" s="393" t="s">
        <v>675</v>
      </c>
      <c r="C21" s="384" t="s">
        <v>19</v>
      </c>
      <c r="D21" s="269" t="s">
        <v>170</v>
      </c>
      <c r="E21" s="384">
        <v>0.6</v>
      </c>
      <c r="F21" s="301" t="s">
        <v>747</v>
      </c>
      <c r="G21" s="307">
        <v>0.05</v>
      </c>
      <c r="H21" s="293"/>
      <c r="I21" s="15">
        <f t="shared" si="0"/>
        <v>0</v>
      </c>
      <c r="J21" s="15">
        <f t="shared" si="2"/>
        <v>0</v>
      </c>
      <c r="K21" s="281">
        <f>SUM(J21:J28)</f>
        <v>0</v>
      </c>
      <c r="L21" s="281">
        <f>SUM(K21:K32)</f>
        <v>0</v>
      </c>
      <c r="M21" s="263">
        <f>SUM(L21:L66)</f>
        <v>0</v>
      </c>
      <c r="N21" s="279"/>
      <c r="O21" s="289"/>
    </row>
    <row r="22" spans="1:15" ht="80.25" customHeight="1">
      <c r="A22" s="385"/>
      <c r="B22" s="413"/>
      <c r="C22" s="385"/>
      <c r="D22" s="284" t="s">
        <v>171</v>
      </c>
      <c r="E22" s="385"/>
      <c r="F22" s="302" t="s">
        <v>748</v>
      </c>
      <c r="G22" s="308">
        <v>0.05</v>
      </c>
      <c r="H22" s="294"/>
      <c r="I22" s="15">
        <f t="shared" si="0"/>
        <v>0</v>
      </c>
      <c r="J22" s="15">
        <f t="shared" si="2"/>
        <v>0</v>
      </c>
      <c r="K22" s="382"/>
      <c r="L22" s="382"/>
      <c r="M22" s="250"/>
      <c r="N22" s="279"/>
      <c r="O22" s="289"/>
    </row>
    <row r="23" spans="1:15" ht="76.5">
      <c r="A23" s="385"/>
      <c r="B23" s="413"/>
      <c r="C23" s="385"/>
      <c r="D23" s="284" t="s">
        <v>172</v>
      </c>
      <c r="E23" s="385"/>
      <c r="F23" s="302" t="s">
        <v>749</v>
      </c>
      <c r="G23" s="308">
        <v>0.05</v>
      </c>
      <c r="H23" s="294"/>
      <c r="I23" s="15">
        <f t="shared" si="0"/>
        <v>0</v>
      </c>
      <c r="J23" s="15">
        <f t="shared" si="2"/>
        <v>0</v>
      </c>
      <c r="K23" s="382"/>
      <c r="L23" s="382"/>
      <c r="M23" s="250"/>
      <c r="N23" s="279"/>
      <c r="O23" s="289"/>
    </row>
    <row r="24" spans="1:15" ht="76.5">
      <c r="A24" s="385"/>
      <c r="B24" s="413"/>
      <c r="C24" s="385"/>
      <c r="D24" s="284" t="s">
        <v>173</v>
      </c>
      <c r="E24" s="385"/>
      <c r="F24" s="302" t="s">
        <v>750</v>
      </c>
      <c r="G24" s="308">
        <v>0.05</v>
      </c>
      <c r="H24" s="294"/>
      <c r="I24" s="15">
        <f t="shared" si="0"/>
        <v>0</v>
      </c>
      <c r="J24" s="15">
        <f t="shared" si="2"/>
        <v>0</v>
      </c>
      <c r="K24" s="382"/>
      <c r="L24" s="382"/>
      <c r="M24" s="250"/>
      <c r="N24" s="279"/>
      <c r="O24" s="289"/>
    </row>
    <row r="25" spans="1:15" ht="78.75" customHeight="1">
      <c r="A25" s="385"/>
      <c r="B25" s="413"/>
      <c r="C25" s="385"/>
      <c r="D25" s="284" t="s">
        <v>745</v>
      </c>
      <c r="E25" s="385"/>
      <c r="F25" s="302" t="s">
        <v>752</v>
      </c>
      <c r="G25" s="308">
        <v>0.1</v>
      </c>
      <c r="H25" s="294"/>
      <c r="I25" s="15">
        <f t="shared" si="0"/>
        <v>0</v>
      </c>
      <c r="J25" s="15">
        <f t="shared" si="2"/>
        <v>0</v>
      </c>
      <c r="K25" s="382"/>
      <c r="L25" s="382"/>
      <c r="M25" s="250"/>
      <c r="N25" s="279"/>
      <c r="O25" s="289"/>
    </row>
    <row r="26" spans="1:15" ht="77.25" customHeight="1">
      <c r="A26" s="385"/>
      <c r="B26" s="413"/>
      <c r="C26" s="385"/>
      <c r="D26" s="284" t="s">
        <v>746</v>
      </c>
      <c r="E26" s="385"/>
      <c r="F26" s="302" t="s">
        <v>753</v>
      </c>
      <c r="G26" s="308">
        <v>0.1</v>
      </c>
      <c r="H26" s="294"/>
      <c r="I26" s="15">
        <f t="shared" si="0"/>
        <v>0</v>
      </c>
      <c r="J26" s="15">
        <f t="shared" si="2"/>
        <v>0</v>
      </c>
      <c r="K26" s="382"/>
      <c r="L26" s="382"/>
      <c r="M26" s="250"/>
      <c r="N26" s="279"/>
      <c r="O26" s="289"/>
    </row>
    <row r="27" spans="1:15" ht="47.25" customHeight="1">
      <c r="A27" s="385"/>
      <c r="B27" s="413"/>
      <c r="C27" s="385"/>
      <c r="D27" s="284" t="s">
        <v>725</v>
      </c>
      <c r="E27" s="385"/>
      <c r="F27" s="302" t="s">
        <v>754</v>
      </c>
      <c r="G27" s="308">
        <v>0.1</v>
      </c>
      <c r="H27" s="294"/>
      <c r="I27" s="15">
        <f t="shared" si="0"/>
        <v>0</v>
      </c>
      <c r="J27" s="15">
        <f t="shared" si="2"/>
        <v>0</v>
      </c>
      <c r="K27" s="382"/>
      <c r="L27" s="382"/>
      <c r="M27" s="250"/>
      <c r="N27" s="279"/>
      <c r="O27" s="289"/>
    </row>
    <row r="28" spans="1:15" ht="51" customHeight="1" thickBot="1">
      <c r="A28" s="385"/>
      <c r="B28" s="413"/>
      <c r="C28" s="386"/>
      <c r="D28" s="286" t="s">
        <v>174</v>
      </c>
      <c r="E28" s="386"/>
      <c r="F28" s="85" t="s">
        <v>755</v>
      </c>
      <c r="G28" s="285">
        <v>0.1</v>
      </c>
      <c r="H28" s="296"/>
      <c r="I28" s="13">
        <f t="shared" si="0"/>
        <v>0</v>
      </c>
      <c r="J28" s="13">
        <f t="shared" si="2"/>
        <v>0</v>
      </c>
      <c r="K28" s="383"/>
      <c r="L28" s="382"/>
      <c r="M28" s="250"/>
      <c r="N28" s="279"/>
      <c r="O28" s="289"/>
    </row>
    <row r="29" spans="1:15" ht="38.25" customHeight="1">
      <c r="A29" s="385"/>
      <c r="B29" s="413"/>
      <c r="C29" s="384" t="s">
        <v>23</v>
      </c>
      <c r="D29" s="269" t="s">
        <v>175</v>
      </c>
      <c r="E29" s="384">
        <v>0.4</v>
      </c>
      <c r="F29" s="316" t="s">
        <v>756</v>
      </c>
      <c r="G29" s="261">
        <v>0.1</v>
      </c>
      <c r="H29" s="271"/>
      <c r="I29" s="15">
        <f t="shared" si="0"/>
        <v>0</v>
      </c>
      <c r="J29" s="15">
        <f t="shared" si="2"/>
        <v>0</v>
      </c>
      <c r="K29" s="281">
        <f>SUM(J29:J32)</f>
        <v>0</v>
      </c>
      <c r="L29" s="382"/>
      <c r="M29" s="250"/>
      <c r="N29" s="279"/>
      <c r="O29" s="289"/>
    </row>
    <row r="30" spans="1:15" ht="65.25" customHeight="1">
      <c r="A30" s="385"/>
      <c r="B30" s="413"/>
      <c r="C30" s="385"/>
      <c r="D30" s="284" t="s">
        <v>176</v>
      </c>
      <c r="E30" s="385"/>
      <c r="F30" s="319" t="s">
        <v>757</v>
      </c>
      <c r="G30" s="299">
        <v>0.1</v>
      </c>
      <c r="H30" s="294"/>
      <c r="I30" s="15">
        <f t="shared" si="0"/>
        <v>0</v>
      </c>
      <c r="J30" s="15">
        <f t="shared" si="2"/>
        <v>0</v>
      </c>
      <c r="K30" s="382"/>
      <c r="L30" s="382"/>
      <c r="M30" s="250"/>
      <c r="N30" s="279"/>
      <c r="O30" s="289"/>
    </row>
    <row r="31" spans="1:15" ht="51.75" customHeight="1">
      <c r="A31" s="385"/>
      <c r="B31" s="413"/>
      <c r="C31" s="385"/>
      <c r="D31" s="284" t="s">
        <v>177</v>
      </c>
      <c r="E31" s="385"/>
      <c r="F31" s="319" t="s">
        <v>758</v>
      </c>
      <c r="G31" s="299">
        <v>0.1</v>
      </c>
      <c r="H31" s="294"/>
      <c r="I31" s="15">
        <f t="shared" si="0"/>
        <v>0</v>
      </c>
      <c r="J31" s="15">
        <f t="shared" si="2"/>
        <v>0</v>
      </c>
      <c r="K31" s="382"/>
      <c r="L31" s="382"/>
      <c r="M31" s="250"/>
      <c r="N31" s="279"/>
      <c r="O31" s="289"/>
    </row>
    <row r="32" spans="1:15" ht="90.75" customHeight="1" thickBot="1">
      <c r="A32" s="386"/>
      <c r="B32" s="414"/>
      <c r="C32" s="386"/>
      <c r="D32" s="286" t="s">
        <v>178</v>
      </c>
      <c r="E32" s="386"/>
      <c r="F32" s="320" t="s">
        <v>759</v>
      </c>
      <c r="G32" s="262">
        <v>0.1</v>
      </c>
      <c r="H32" s="296"/>
      <c r="I32" s="13">
        <f t="shared" si="0"/>
        <v>0</v>
      </c>
      <c r="J32" s="13">
        <f t="shared" si="2"/>
        <v>0</v>
      </c>
      <c r="K32" s="383"/>
      <c r="L32" s="383"/>
      <c r="M32" s="250"/>
      <c r="N32" s="279"/>
      <c r="O32" s="289"/>
    </row>
    <row r="33" spans="1:15" ht="163.5" customHeight="1">
      <c r="A33" s="399" t="s">
        <v>43</v>
      </c>
      <c r="B33" s="404" t="s">
        <v>44</v>
      </c>
      <c r="C33" s="399" t="s">
        <v>19</v>
      </c>
      <c r="D33" s="323" t="s">
        <v>764</v>
      </c>
      <c r="E33" s="424">
        <v>0.5</v>
      </c>
      <c r="F33" s="321" t="s">
        <v>760</v>
      </c>
      <c r="G33" s="307">
        <v>0.25</v>
      </c>
      <c r="H33" s="290"/>
      <c r="I33" s="15">
        <f t="shared" si="0"/>
        <v>0</v>
      </c>
      <c r="J33" s="15">
        <f t="shared" si="2"/>
        <v>0</v>
      </c>
      <c r="K33" s="281">
        <f>SUM(J33:J34)</f>
        <v>0</v>
      </c>
      <c r="L33" s="281">
        <f>SUM(K33:K36)</f>
        <v>0</v>
      </c>
      <c r="M33" s="250"/>
      <c r="N33" s="279"/>
      <c r="O33" s="289"/>
    </row>
    <row r="34" spans="1:15" ht="38.25" customHeight="1" thickBot="1">
      <c r="A34" s="400"/>
      <c r="B34" s="405"/>
      <c r="C34" s="402"/>
      <c r="D34" s="322" t="s">
        <v>763</v>
      </c>
      <c r="E34" s="425"/>
      <c r="F34" s="254" t="s">
        <v>761</v>
      </c>
      <c r="G34" s="297">
        <v>0.25</v>
      </c>
      <c r="H34" s="275"/>
      <c r="I34" s="13">
        <f t="shared" si="0"/>
        <v>0</v>
      </c>
      <c r="J34" s="13">
        <f t="shared" si="2"/>
        <v>0</v>
      </c>
      <c r="K34" s="383"/>
      <c r="L34" s="382"/>
      <c r="M34" s="250"/>
      <c r="N34" s="279"/>
      <c r="O34" s="289"/>
    </row>
    <row r="35" spans="1:15" ht="72.75" customHeight="1" thickBot="1">
      <c r="A35" s="400"/>
      <c r="B35" s="405"/>
      <c r="C35" s="291" t="s">
        <v>23</v>
      </c>
      <c r="D35" s="298" t="s">
        <v>762</v>
      </c>
      <c r="E35" s="291">
        <v>0.3</v>
      </c>
      <c r="F35" s="298" t="s">
        <v>766</v>
      </c>
      <c r="G35" s="291">
        <v>0.3</v>
      </c>
      <c r="H35" s="275"/>
      <c r="I35" s="20">
        <f t="shared" si="0"/>
        <v>0</v>
      </c>
      <c r="J35" s="20">
        <f t="shared" si="2"/>
        <v>0</v>
      </c>
      <c r="K35" s="288">
        <f>SUM(J35:J35)</f>
        <v>0</v>
      </c>
      <c r="L35" s="382"/>
      <c r="M35" s="250"/>
      <c r="N35" s="279"/>
      <c r="O35" s="289"/>
    </row>
    <row r="36" spans="1:15" ht="89.25" customHeight="1" thickBot="1">
      <c r="A36" s="402"/>
      <c r="B36" s="407"/>
      <c r="C36" s="291" t="s">
        <v>24</v>
      </c>
      <c r="D36" s="298" t="s">
        <v>765</v>
      </c>
      <c r="E36" s="291">
        <v>0.2</v>
      </c>
      <c r="F36" s="255" t="s">
        <v>767</v>
      </c>
      <c r="G36" s="291">
        <v>0.2</v>
      </c>
      <c r="H36" s="287"/>
      <c r="I36" s="13">
        <f t="shared" si="0"/>
        <v>0</v>
      </c>
      <c r="J36" s="13">
        <f t="shared" si="2"/>
        <v>0</v>
      </c>
      <c r="K36" s="288">
        <f>SUM(J36:J36)</f>
        <v>0</v>
      </c>
      <c r="L36" s="383"/>
      <c r="M36" s="250"/>
      <c r="N36" s="279"/>
      <c r="O36" s="289"/>
    </row>
    <row r="37" spans="1:15" ht="165" customHeight="1">
      <c r="A37" s="398" t="s">
        <v>45</v>
      </c>
      <c r="B37" s="403" t="s">
        <v>46</v>
      </c>
      <c r="C37" s="398" t="s">
        <v>19</v>
      </c>
      <c r="D37" s="269" t="s">
        <v>181</v>
      </c>
      <c r="E37" s="421">
        <v>0.6</v>
      </c>
      <c r="F37" s="316" t="s">
        <v>142</v>
      </c>
      <c r="G37" s="290">
        <v>0.1</v>
      </c>
      <c r="H37" s="290"/>
      <c r="I37" s="14">
        <f t="shared" si="0"/>
        <v>0</v>
      </c>
      <c r="J37" s="14">
        <f>G37*I37</f>
        <v>0</v>
      </c>
      <c r="K37" s="281">
        <f>SUM(J37:J50)</f>
        <v>0</v>
      </c>
      <c r="L37" s="281">
        <f>SUM(K37:K52)</f>
        <v>0</v>
      </c>
      <c r="M37" s="250"/>
      <c r="N37" s="279"/>
      <c r="O37" s="289"/>
    </row>
    <row r="38" spans="1:15" ht="167.25" customHeight="1">
      <c r="A38" s="399"/>
      <c r="B38" s="404"/>
      <c r="C38" s="408"/>
      <c r="D38" s="314" t="s">
        <v>751</v>
      </c>
      <c r="E38" s="422"/>
      <c r="F38" s="317" t="s">
        <v>143</v>
      </c>
      <c r="G38" s="293">
        <v>0.2</v>
      </c>
      <c r="H38" s="271"/>
      <c r="I38" s="15">
        <f t="shared" si="0"/>
        <v>0</v>
      </c>
      <c r="J38" s="15">
        <f>G38*I38</f>
        <v>0</v>
      </c>
      <c r="K38" s="382"/>
      <c r="L38" s="382"/>
      <c r="M38" s="250"/>
      <c r="N38" s="279"/>
      <c r="O38" s="289"/>
    </row>
    <row r="39" spans="1:15" ht="52.5" customHeight="1">
      <c r="A39" s="399"/>
      <c r="B39" s="404"/>
      <c r="C39" s="408"/>
      <c r="D39" s="314" t="s">
        <v>182</v>
      </c>
      <c r="E39" s="422"/>
      <c r="F39" s="317" t="s">
        <v>144</v>
      </c>
      <c r="G39" s="292">
        <v>0.05</v>
      </c>
      <c r="H39" s="293"/>
      <c r="I39" s="15">
        <f t="shared" si="0"/>
        <v>0</v>
      </c>
      <c r="J39" s="15">
        <f>G39*I39</f>
        <v>0</v>
      </c>
      <c r="K39" s="382"/>
      <c r="L39" s="382"/>
      <c r="M39" s="250"/>
      <c r="N39" s="279"/>
      <c r="O39" s="289"/>
    </row>
    <row r="40" spans="1:15" ht="38.25" customHeight="1">
      <c r="A40" s="399"/>
      <c r="B40" s="404"/>
      <c r="C40" s="408"/>
      <c r="D40" s="314" t="s">
        <v>183</v>
      </c>
      <c r="E40" s="422"/>
      <c r="F40" s="318" t="s">
        <v>145</v>
      </c>
      <c r="G40" s="294">
        <v>0.05</v>
      </c>
      <c r="H40" s="294"/>
      <c r="I40" s="15">
        <f t="shared" si="0"/>
        <v>0</v>
      </c>
      <c r="J40" s="15">
        <f>G40*I40</f>
        <v>0</v>
      </c>
      <c r="K40" s="382"/>
      <c r="L40" s="382"/>
      <c r="M40" s="250"/>
      <c r="N40" s="279"/>
      <c r="O40" s="289"/>
    </row>
    <row r="41" spans="1:15" ht="38.25" customHeight="1">
      <c r="A41" s="399"/>
      <c r="B41" s="404"/>
      <c r="C41" s="408"/>
      <c r="D41" s="314" t="s">
        <v>184</v>
      </c>
      <c r="E41" s="422"/>
      <c r="F41" s="257" t="s">
        <v>351</v>
      </c>
      <c r="G41" s="345">
        <v>0.1</v>
      </c>
      <c r="H41" s="271"/>
      <c r="I41" s="15">
        <f t="shared" si="0"/>
        <v>0</v>
      </c>
      <c r="J41" s="15">
        <f>G41*I41</f>
        <v>0</v>
      </c>
      <c r="K41" s="382"/>
      <c r="L41" s="382"/>
      <c r="M41" s="250"/>
      <c r="N41" s="279"/>
      <c r="O41" s="289"/>
    </row>
    <row r="42" spans="1:15" ht="38.25" customHeight="1">
      <c r="A42" s="399"/>
      <c r="B42" s="404"/>
      <c r="C42" s="408"/>
      <c r="D42" s="91" t="s">
        <v>350</v>
      </c>
      <c r="E42" s="422"/>
      <c r="F42" s="284" t="s">
        <v>148</v>
      </c>
      <c r="G42" s="345"/>
      <c r="H42" s="271"/>
      <c r="I42" s="15"/>
      <c r="J42" s="15"/>
      <c r="K42" s="382"/>
      <c r="L42" s="382"/>
      <c r="M42" s="250"/>
      <c r="N42" s="279"/>
      <c r="O42" s="289"/>
    </row>
    <row r="43" spans="1:15" ht="18.75" customHeight="1">
      <c r="A43" s="399"/>
      <c r="B43" s="404"/>
      <c r="C43" s="408"/>
      <c r="E43" s="422"/>
      <c r="F43" s="284" t="s">
        <v>146</v>
      </c>
      <c r="G43" s="345"/>
      <c r="H43" s="271"/>
      <c r="I43" s="15"/>
      <c r="J43" s="15"/>
      <c r="K43" s="382"/>
      <c r="L43" s="382"/>
      <c r="M43" s="250"/>
      <c r="N43" s="279"/>
      <c r="O43" s="289"/>
    </row>
    <row r="44" spans="1:15" ht="21" customHeight="1">
      <c r="A44" s="399"/>
      <c r="B44" s="404"/>
      <c r="C44" s="408"/>
      <c r="D44" s="314"/>
      <c r="E44" s="422"/>
      <c r="F44" s="346" t="s">
        <v>147</v>
      </c>
      <c r="G44" s="345"/>
      <c r="H44" s="271"/>
      <c r="I44" s="271"/>
      <c r="J44" s="271"/>
      <c r="K44" s="382"/>
      <c r="L44" s="382"/>
      <c r="M44" s="250"/>
      <c r="N44" s="279"/>
      <c r="O44" s="289"/>
    </row>
    <row r="45" spans="1:15" ht="23.25" customHeight="1">
      <c r="A45" s="399"/>
      <c r="B45" s="404"/>
      <c r="C45" s="408"/>
      <c r="D45" s="314"/>
      <c r="E45" s="422"/>
      <c r="F45" s="284" t="s">
        <v>149</v>
      </c>
      <c r="G45" s="345"/>
      <c r="H45" s="271"/>
      <c r="I45" s="271"/>
      <c r="J45" s="271"/>
      <c r="K45" s="382"/>
      <c r="L45" s="382"/>
      <c r="M45" s="250"/>
      <c r="N45" s="279"/>
      <c r="O45" s="289"/>
    </row>
    <row r="46" spans="1:15" ht="24" customHeight="1">
      <c r="A46" s="399"/>
      <c r="B46" s="404"/>
      <c r="C46" s="408"/>
      <c r="D46" s="314"/>
      <c r="E46" s="422"/>
      <c r="F46" s="346" t="s">
        <v>150</v>
      </c>
      <c r="G46" s="345"/>
      <c r="H46" s="271"/>
      <c r="I46" s="271"/>
      <c r="J46" s="271"/>
      <c r="K46" s="382"/>
      <c r="L46" s="382"/>
      <c r="M46" s="250"/>
      <c r="N46" s="279"/>
      <c r="O46" s="289"/>
    </row>
    <row r="47" spans="1:15" ht="23.25" customHeight="1">
      <c r="A47" s="399"/>
      <c r="B47" s="404"/>
      <c r="C47" s="408"/>
      <c r="D47" s="314"/>
      <c r="E47" s="422"/>
      <c r="F47" s="346" t="s">
        <v>151</v>
      </c>
      <c r="G47" s="345"/>
      <c r="H47" s="271"/>
      <c r="I47" s="271"/>
      <c r="J47" s="271"/>
      <c r="K47" s="382"/>
      <c r="L47" s="382"/>
      <c r="M47" s="250"/>
      <c r="N47" s="279"/>
      <c r="O47" s="289"/>
    </row>
    <row r="48" spans="1:15" ht="22.5" customHeight="1">
      <c r="A48" s="399"/>
      <c r="B48" s="404"/>
      <c r="C48" s="408"/>
      <c r="D48" s="314"/>
      <c r="E48" s="422"/>
      <c r="F48" s="346" t="s">
        <v>152</v>
      </c>
      <c r="G48" s="345"/>
      <c r="H48" s="271"/>
      <c r="I48" s="271"/>
      <c r="J48" s="271"/>
      <c r="K48" s="382"/>
      <c r="L48" s="382"/>
      <c r="M48" s="250"/>
      <c r="N48" s="279"/>
      <c r="O48" s="289"/>
    </row>
    <row r="49" spans="1:15" ht="33.75" customHeight="1">
      <c r="A49" s="399"/>
      <c r="B49" s="404"/>
      <c r="C49" s="408"/>
      <c r="D49" s="314"/>
      <c r="E49" s="422"/>
      <c r="F49" s="346" t="s">
        <v>706</v>
      </c>
      <c r="G49" s="345"/>
      <c r="H49" s="294"/>
      <c r="I49" s="271"/>
      <c r="J49" s="271"/>
      <c r="K49" s="382"/>
      <c r="L49" s="382"/>
      <c r="M49" s="250"/>
      <c r="N49" s="279"/>
      <c r="O49" s="289"/>
    </row>
    <row r="50" spans="1:15" ht="46.5" customHeight="1" thickBot="1">
      <c r="A50" s="400"/>
      <c r="B50" s="405"/>
      <c r="C50" s="402"/>
      <c r="D50" s="315" t="s">
        <v>185</v>
      </c>
      <c r="E50" s="423"/>
      <c r="F50" s="315" t="s">
        <v>707</v>
      </c>
      <c r="G50" s="275">
        <v>0.1</v>
      </c>
      <c r="H50" s="275"/>
      <c r="I50" s="13">
        <f>IF((H50="y"),1,0)</f>
        <v>0</v>
      </c>
      <c r="J50" s="13">
        <f>G50*I50</f>
        <v>0</v>
      </c>
      <c r="K50" s="383"/>
      <c r="L50" s="382"/>
      <c r="M50" s="250"/>
      <c r="N50" s="279"/>
      <c r="O50" s="289"/>
    </row>
    <row r="51" spans="1:15" ht="75" customHeight="1">
      <c r="A51" s="401"/>
      <c r="B51" s="406"/>
      <c r="C51" s="424" t="s">
        <v>23</v>
      </c>
      <c r="D51" s="300" t="s">
        <v>179</v>
      </c>
      <c r="E51" s="424">
        <v>0.4</v>
      </c>
      <c r="F51" s="342" t="s">
        <v>708</v>
      </c>
      <c r="G51" s="343">
        <v>0.2</v>
      </c>
      <c r="H51" s="290"/>
      <c r="I51" s="14">
        <f>IF((H51="y"),1,0)</f>
        <v>0</v>
      </c>
      <c r="J51" s="14">
        <f>G51*I51</f>
        <v>0</v>
      </c>
      <c r="K51" s="281">
        <f>SUM(J51:J52)</f>
        <v>0</v>
      </c>
      <c r="L51" s="382"/>
      <c r="M51" s="250"/>
      <c r="N51" s="279"/>
      <c r="O51" s="289"/>
    </row>
    <row r="52" spans="1:15" ht="36" customHeight="1" thickBot="1">
      <c r="A52" s="402"/>
      <c r="B52" s="407"/>
      <c r="C52" s="425"/>
      <c r="D52" s="295" t="s">
        <v>180</v>
      </c>
      <c r="E52" s="425"/>
      <c r="F52" s="286" t="s">
        <v>709</v>
      </c>
      <c r="G52" s="344">
        <v>0.2</v>
      </c>
      <c r="H52" s="275"/>
      <c r="I52" s="13">
        <f>IF((H52="y"),1,0)</f>
        <v>0</v>
      </c>
      <c r="J52" s="13">
        <f>G52*I52</f>
        <v>0</v>
      </c>
      <c r="K52" s="383"/>
      <c r="L52" s="383"/>
      <c r="M52" s="250"/>
      <c r="N52" s="279"/>
      <c r="O52" s="289"/>
    </row>
    <row r="53" spans="1:15" s="325" customFormat="1" ht="36.75" customHeight="1">
      <c r="A53" s="384" t="s">
        <v>47</v>
      </c>
      <c r="B53" s="393" t="s">
        <v>59</v>
      </c>
      <c r="C53" s="384" t="s">
        <v>19</v>
      </c>
      <c r="D53" s="393" t="s">
        <v>710</v>
      </c>
      <c r="E53" s="387">
        <v>0.6</v>
      </c>
      <c r="F53" s="328" t="s">
        <v>711</v>
      </c>
      <c r="G53" s="251">
        <v>0.025</v>
      </c>
      <c r="H53" s="290"/>
      <c r="I53" s="14">
        <f>IF((H53="y"),1,0)</f>
        <v>0</v>
      </c>
      <c r="J53" s="14">
        <f>G53*I53</f>
        <v>0</v>
      </c>
      <c r="K53" s="313">
        <f>SUM(J53:J63)</f>
        <v>0</v>
      </c>
      <c r="L53" s="313">
        <f>SUM(K53:K66)</f>
        <v>0</v>
      </c>
      <c r="M53" s="250"/>
      <c r="N53" s="279"/>
      <c r="O53" s="324"/>
    </row>
    <row r="54" spans="1:15" s="325" customFormat="1" ht="33" customHeight="1">
      <c r="A54" s="385"/>
      <c r="B54" s="394"/>
      <c r="C54" s="396"/>
      <c r="D54" s="394"/>
      <c r="E54" s="388"/>
      <c r="F54" s="319" t="s">
        <v>712</v>
      </c>
      <c r="G54" s="273">
        <v>0.025</v>
      </c>
      <c r="H54" s="271"/>
      <c r="I54" s="15">
        <f aca="true" t="shared" si="3" ref="I54:I62">IF((H54="y"),1,0)</f>
        <v>0</v>
      </c>
      <c r="J54" s="15">
        <f aca="true" t="shared" si="4" ref="J54:J59">G54*I54</f>
        <v>0</v>
      </c>
      <c r="K54" s="277"/>
      <c r="L54" s="277"/>
      <c r="M54" s="250"/>
      <c r="N54" s="279"/>
      <c r="O54" s="324"/>
    </row>
    <row r="55" spans="1:15" s="325" customFormat="1" ht="39" customHeight="1">
      <c r="A55" s="385"/>
      <c r="B55" s="394"/>
      <c r="C55" s="396"/>
      <c r="D55" s="394"/>
      <c r="E55" s="388"/>
      <c r="F55" s="319" t="s">
        <v>713</v>
      </c>
      <c r="G55" s="326">
        <v>0.05</v>
      </c>
      <c r="H55" s="271"/>
      <c r="I55" s="15">
        <f t="shared" si="3"/>
        <v>0</v>
      </c>
      <c r="J55" s="15">
        <f t="shared" si="4"/>
        <v>0</v>
      </c>
      <c r="K55" s="277"/>
      <c r="L55" s="277"/>
      <c r="M55" s="250"/>
      <c r="N55" s="279"/>
      <c r="O55" s="324"/>
    </row>
    <row r="56" spans="1:15" s="325" customFormat="1" ht="34.5" customHeight="1">
      <c r="A56" s="385"/>
      <c r="B56" s="394"/>
      <c r="C56" s="396"/>
      <c r="D56" s="394"/>
      <c r="E56" s="388"/>
      <c r="F56" s="319" t="s">
        <v>714</v>
      </c>
      <c r="G56" s="326">
        <v>0.03</v>
      </c>
      <c r="H56" s="271"/>
      <c r="I56" s="15">
        <f t="shared" si="3"/>
        <v>0</v>
      </c>
      <c r="J56" s="15">
        <f t="shared" si="4"/>
        <v>0</v>
      </c>
      <c r="K56" s="277"/>
      <c r="L56" s="277"/>
      <c r="M56" s="250"/>
      <c r="N56" s="279"/>
      <c r="O56" s="324"/>
    </row>
    <row r="57" spans="1:15" s="325" customFormat="1" ht="48" customHeight="1">
      <c r="A57" s="385"/>
      <c r="B57" s="394"/>
      <c r="C57" s="396"/>
      <c r="D57" s="394"/>
      <c r="E57" s="388"/>
      <c r="F57" s="319" t="s">
        <v>715</v>
      </c>
      <c r="G57" s="326">
        <v>0.09</v>
      </c>
      <c r="H57" s="271"/>
      <c r="I57" s="15">
        <f t="shared" si="3"/>
        <v>0</v>
      </c>
      <c r="J57" s="15">
        <f t="shared" si="4"/>
        <v>0</v>
      </c>
      <c r="K57" s="277"/>
      <c r="L57" s="277"/>
      <c r="M57" s="250"/>
      <c r="N57" s="279"/>
      <c r="O57" s="324"/>
    </row>
    <row r="58" spans="1:15" s="325" customFormat="1" ht="51" customHeight="1">
      <c r="A58" s="385"/>
      <c r="B58" s="394"/>
      <c r="C58" s="396"/>
      <c r="D58" s="394"/>
      <c r="E58" s="388"/>
      <c r="F58" s="319" t="s">
        <v>716</v>
      </c>
      <c r="G58" s="326">
        <v>0.12</v>
      </c>
      <c r="H58" s="271"/>
      <c r="I58" s="15">
        <f t="shared" si="3"/>
        <v>0</v>
      </c>
      <c r="J58" s="15">
        <f t="shared" si="4"/>
        <v>0</v>
      </c>
      <c r="K58" s="277"/>
      <c r="L58" s="277"/>
      <c r="M58" s="250"/>
      <c r="N58" s="279"/>
      <c r="O58" s="324"/>
    </row>
    <row r="59" spans="1:15" s="325" customFormat="1" ht="61.5" customHeight="1">
      <c r="A59" s="385"/>
      <c r="B59" s="394"/>
      <c r="C59" s="396"/>
      <c r="D59" s="394"/>
      <c r="E59" s="388"/>
      <c r="F59" s="319" t="s">
        <v>717</v>
      </c>
      <c r="G59" s="326">
        <v>0.12</v>
      </c>
      <c r="H59" s="271"/>
      <c r="I59" s="15">
        <f>IF((H59="y"),1,0)</f>
        <v>0</v>
      </c>
      <c r="J59" s="15">
        <f t="shared" si="4"/>
        <v>0</v>
      </c>
      <c r="K59" s="277"/>
      <c r="L59" s="277"/>
      <c r="M59" s="250"/>
      <c r="N59" s="279"/>
      <c r="O59" s="324"/>
    </row>
    <row r="60" spans="1:15" s="325" customFormat="1" ht="47.25" customHeight="1">
      <c r="A60" s="385"/>
      <c r="B60" s="394"/>
      <c r="C60" s="396"/>
      <c r="D60" s="394"/>
      <c r="E60" s="388"/>
      <c r="F60" s="319" t="s">
        <v>209</v>
      </c>
      <c r="G60" s="330">
        <v>0.05</v>
      </c>
      <c r="H60" s="271"/>
      <c r="I60" s="15">
        <f t="shared" si="3"/>
        <v>0</v>
      </c>
      <c r="J60" s="15">
        <f aca="true" t="shared" si="5" ref="J60:J66">G60*I60</f>
        <v>0</v>
      </c>
      <c r="K60" s="277"/>
      <c r="L60" s="277"/>
      <c r="M60" s="250"/>
      <c r="N60" s="279"/>
      <c r="O60" s="324"/>
    </row>
    <row r="61" spans="1:15" s="325" customFormat="1" ht="50.25" customHeight="1">
      <c r="A61" s="385"/>
      <c r="B61" s="394"/>
      <c r="C61" s="396"/>
      <c r="D61" s="394"/>
      <c r="E61" s="388"/>
      <c r="F61" s="319" t="s">
        <v>718</v>
      </c>
      <c r="G61" s="330">
        <v>0.01</v>
      </c>
      <c r="H61" s="271"/>
      <c r="I61" s="15">
        <f t="shared" si="3"/>
        <v>0</v>
      </c>
      <c r="J61" s="15">
        <f t="shared" si="5"/>
        <v>0</v>
      </c>
      <c r="K61" s="277"/>
      <c r="L61" s="277"/>
      <c r="M61" s="250"/>
      <c r="N61" s="279"/>
      <c r="O61" s="324"/>
    </row>
    <row r="62" spans="1:15" s="325" customFormat="1" ht="72" customHeight="1">
      <c r="A62" s="385"/>
      <c r="B62" s="394"/>
      <c r="C62" s="396"/>
      <c r="D62" s="394"/>
      <c r="E62" s="388"/>
      <c r="F62" s="319" t="s">
        <v>719</v>
      </c>
      <c r="G62" s="326">
        <v>0.04</v>
      </c>
      <c r="H62" s="271"/>
      <c r="I62" s="15">
        <f t="shared" si="3"/>
        <v>0</v>
      </c>
      <c r="J62" s="15">
        <f t="shared" si="5"/>
        <v>0</v>
      </c>
      <c r="K62" s="277"/>
      <c r="L62" s="277"/>
      <c r="M62" s="250"/>
      <c r="N62" s="279"/>
      <c r="O62" s="324"/>
    </row>
    <row r="63" spans="1:15" s="325" customFormat="1" ht="77.25" customHeight="1" thickBot="1">
      <c r="A63" s="385"/>
      <c r="B63" s="394"/>
      <c r="C63" s="397"/>
      <c r="D63" s="395"/>
      <c r="E63" s="389"/>
      <c r="F63" s="320" t="s">
        <v>720</v>
      </c>
      <c r="G63" s="327">
        <v>0.04</v>
      </c>
      <c r="H63" s="275"/>
      <c r="I63" s="13">
        <f>IF((H63="y"),1,0)</f>
        <v>0</v>
      </c>
      <c r="J63" s="13">
        <f t="shared" si="5"/>
        <v>0</v>
      </c>
      <c r="K63" s="278"/>
      <c r="L63" s="277"/>
      <c r="M63" s="250"/>
      <c r="N63" s="279"/>
      <c r="O63" s="324"/>
    </row>
    <row r="64" spans="1:15" s="325" customFormat="1" ht="37.5" customHeight="1">
      <c r="A64" s="385"/>
      <c r="B64" s="394"/>
      <c r="C64" s="384" t="s">
        <v>23</v>
      </c>
      <c r="D64" s="390" t="s">
        <v>721</v>
      </c>
      <c r="E64" s="384">
        <v>0.4</v>
      </c>
      <c r="F64" s="328" t="s">
        <v>722</v>
      </c>
      <c r="G64" s="331">
        <v>0.2</v>
      </c>
      <c r="H64" s="290"/>
      <c r="I64" s="14">
        <f>IF((H64="y"),1,0)</f>
        <v>0</v>
      </c>
      <c r="J64" s="14">
        <f t="shared" si="5"/>
        <v>0</v>
      </c>
      <c r="K64" s="313">
        <f>SUM(J64:J66)</f>
        <v>0</v>
      </c>
      <c r="L64" s="277"/>
      <c r="M64" s="250"/>
      <c r="N64" s="279"/>
      <c r="O64" s="324"/>
    </row>
    <row r="65" spans="1:15" s="325" customFormat="1" ht="46.5" customHeight="1">
      <c r="A65" s="385"/>
      <c r="B65" s="394"/>
      <c r="C65" s="394"/>
      <c r="D65" s="391"/>
      <c r="E65" s="385"/>
      <c r="F65" s="319" t="s">
        <v>723</v>
      </c>
      <c r="G65" s="273">
        <v>0.1</v>
      </c>
      <c r="H65" s="271"/>
      <c r="I65" s="15">
        <f>IF((H65="y"),1,0)</f>
        <v>0</v>
      </c>
      <c r="J65" s="15">
        <f t="shared" si="5"/>
        <v>0</v>
      </c>
      <c r="K65" s="277"/>
      <c r="L65" s="277"/>
      <c r="M65" s="250"/>
      <c r="N65" s="279"/>
      <c r="O65" s="324"/>
    </row>
    <row r="66" spans="1:15" s="325" customFormat="1" ht="72.75" customHeight="1" thickBot="1">
      <c r="A66" s="386"/>
      <c r="B66" s="395"/>
      <c r="C66" s="395"/>
      <c r="D66" s="392"/>
      <c r="E66" s="386"/>
      <c r="F66" s="320" t="s">
        <v>724</v>
      </c>
      <c r="G66" s="274">
        <v>0.1</v>
      </c>
      <c r="H66" s="275"/>
      <c r="I66" s="13">
        <f>IF((H66="y"),1,0)</f>
        <v>0</v>
      </c>
      <c r="J66" s="13">
        <f t="shared" si="5"/>
        <v>0</v>
      </c>
      <c r="K66" s="278"/>
      <c r="L66" s="278"/>
      <c r="M66" s="249"/>
      <c r="N66" s="280"/>
      <c r="O66" s="329"/>
    </row>
  </sheetData>
  <sheetProtection password="BD7B" sheet="1" sort="0" autoFilter="0"/>
  <protectedRanges>
    <protectedRange sqref="H4:H41 H50:H66" name="Range1"/>
  </protectedRanges>
  <autoFilter ref="H1:H41"/>
  <mergeCells count="64">
    <mergeCell ref="C51:C52"/>
    <mergeCell ref="E51:E52"/>
    <mergeCell ref="K51:K52"/>
    <mergeCell ref="L37:L52"/>
    <mergeCell ref="C29:C32"/>
    <mergeCell ref="E29:E32"/>
    <mergeCell ref="K29:K32"/>
    <mergeCell ref="E33:E34"/>
    <mergeCell ref="K33:K34"/>
    <mergeCell ref="L16:L20"/>
    <mergeCell ref="M4:M20"/>
    <mergeCell ref="E37:E50"/>
    <mergeCell ref="K21:K28"/>
    <mergeCell ref="K37:K50"/>
    <mergeCell ref="L21:L32"/>
    <mergeCell ref="L33:L36"/>
    <mergeCell ref="C21:C28"/>
    <mergeCell ref="E21:E28"/>
    <mergeCell ref="K16:K18"/>
    <mergeCell ref="K19:K20"/>
    <mergeCell ref="A4:A7"/>
    <mergeCell ref="B16:B20"/>
    <mergeCell ref="C16:C18"/>
    <mergeCell ref="E16:E18"/>
    <mergeCell ref="C19:C20"/>
    <mergeCell ref="E19:E20"/>
    <mergeCell ref="A21:A32"/>
    <mergeCell ref="E11:E13"/>
    <mergeCell ref="E8:E10"/>
    <mergeCell ref="E4:E7"/>
    <mergeCell ref="C4:C7"/>
    <mergeCell ref="C8:C10"/>
    <mergeCell ref="C11:C13"/>
    <mergeCell ref="C14:C15"/>
    <mergeCell ref="E14:E15"/>
    <mergeCell ref="A16:A20"/>
    <mergeCell ref="A37:A52"/>
    <mergeCell ref="B37:B52"/>
    <mergeCell ref="B4:B10"/>
    <mergeCell ref="C37:C50"/>
    <mergeCell ref="A11:A15"/>
    <mergeCell ref="B11:B15"/>
    <mergeCell ref="A33:A36"/>
    <mergeCell ref="B33:B36"/>
    <mergeCell ref="C33:C34"/>
    <mergeCell ref="B21:B32"/>
    <mergeCell ref="A53:A66"/>
    <mergeCell ref="E53:E63"/>
    <mergeCell ref="D64:D66"/>
    <mergeCell ref="E64:E66"/>
    <mergeCell ref="D53:D63"/>
    <mergeCell ref="B53:B66"/>
    <mergeCell ref="C53:C63"/>
    <mergeCell ref="C64:C66"/>
    <mergeCell ref="K53:K63"/>
    <mergeCell ref="K64:K66"/>
    <mergeCell ref="L53:L66"/>
    <mergeCell ref="N4:N66"/>
    <mergeCell ref="K4:K7"/>
    <mergeCell ref="L4:L10"/>
    <mergeCell ref="K8:K10"/>
    <mergeCell ref="K11:K13"/>
    <mergeCell ref="K14:K15"/>
    <mergeCell ref="L11:L15"/>
  </mergeCells>
  <conditionalFormatting sqref="H4:H42 H50:H66">
    <cfRule type="expression" priority="1" dxfId="24" stopIfTrue="1">
      <formula>NOT(ISERROR(SEARCH("N",H4)))</formula>
    </cfRule>
    <cfRule type="expression" priority="2" dxfId="23" stopIfTrue="1">
      <formula>NOT(ISERROR(SEARCH("Y",H4)))</formula>
    </cfRule>
  </conditionalFormatting>
  <conditionalFormatting sqref="O5:O8">
    <cfRule type="expression" priority="3" dxfId="9" stopIfTrue="1">
      <formula>#REF!+$O$4</formula>
    </cfRule>
  </conditionalFormatting>
  <conditionalFormatting sqref="O4">
    <cfRule type="expression" priority="4" dxfId="8" stopIfTrue="1">
      <formula>$O$4</formula>
    </cfRule>
  </conditionalFormatting>
  <printOptions/>
  <pageMargins left="0.51" right="0.31496062992125984" top="0.7480314960629921" bottom="0.7480314960629921" header="0.31496062992125984" footer="0.31496062992125984"/>
  <pageSetup horizontalDpi="600" verticalDpi="600" orientation="landscape" paperSize="9" scale="95" r:id="rId1"/>
  <headerFooter alignWithMargins="0">
    <oddHeader>&amp;Rระดับกรม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30" sqref="E30"/>
    </sheetView>
  </sheetViews>
  <sheetFormatPr defaultColWidth="9.00390625" defaultRowHeight="14.25"/>
  <sheetData/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0"/>
  <sheetViews>
    <sheetView zoomScalePageLayoutView="0" workbookViewId="0" topLeftCell="F1">
      <selection activeCell="O7" sqref="O7"/>
    </sheetView>
  </sheetViews>
  <sheetFormatPr defaultColWidth="9.00390625" defaultRowHeight="14.25"/>
  <cols>
    <col min="1" max="1" width="6.25390625" style="126" customWidth="1"/>
    <col min="2" max="2" width="26.875" style="126" customWidth="1"/>
    <col min="3" max="3" width="5.625" style="126" customWidth="1"/>
    <col min="4" max="4" width="32.75390625" style="126" customWidth="1"/>
    <col min="5" max="5" width="9.00390625" style="127" customWidth="1"/>
    <col min="6" max="6" width="24.875" style="46" customWidth="1"/>
    <col min="7" max="7" width="10.00390625" style="127" customWidth="1"/>
    <col min="8" max="12" width="0" style="127" hidden="1" customWidth="1"/>
    <col min="13" max="13" width="9.25390625" style="127" hidden="1" customWidth="1"/>
    <col min="14" max="14" width="9.00390625" style="126" customWidth="1"/>
    <col min="15" max="15" width="9.00390625" style="127" customWidth="1"/>
    <col min="16" max="16" width="10.125" style="127" customWidth="1"/>
    <col min="17" max="17" width="9.00390625" style="127" customWidth="1"/>
    <col min="18" max="18" width="10.75390625" style="127" customWidth="1"/>
    <col min="19" max="20" width="9.00390625" style="127" customWidth="1"/>
    <col min="21" max="21" width="11.25390625" style="127" customWidth="1"/>
    <col min="22" max="16384" width="9.00390625" style="126" customWidth="1"/>
  </cols>
  <sheetData>
    <row r="1" ht="12.75">
      <c r="A1" s="125" t="s">
        <v>48</v>
      </c>
    </row>
    <row r="2" spans="14:18" ht="13.5" thickBot="1">
      <c r="N2" s="128"/>
      <c r="R2" s="129"/>
    </row>
    <row r="3" spans="1:21" ht="51.75" thickBot="1">
      <c r="A3" s="1" t="s">
        <v>316</v>
      </c>
      <c r="B3" s="1" t="s">
        <v>314</v>
      </c>
      <c r="C3" s="1"/>
      <c r="D3" s="1" t="s">
        <v>317</v>
      </c>
      <c r="E3" s="1" t="s">
        <v>79</v>
      </c>
      <c r="F3" s="51" t="s">
        <v>99</v>
      </c>
      <c r="G3" s="25" t="s">
        <v>100</v>
      </c>
      <c r="H3" s="1" t="s">
        <v>81</v>
      </c>
      <c r="I3" s="1" t="s">
        <v>82</v>
      </c>
      <c r="J3" s="1" t="s">
        <v>80</v>
      </c>
      <c r="K3" s="27" t="s">
        <v>85</v>
      </c>
      <c r="L3" s="27" t="s">
        <v>83</v>
      </c>
      <c r="M3" s="52" t="s">
        <v>84</v>
      </c>
      <c r="N3" s="1" t="s">
        <v>318</v>
      </c>
      <c r="O3" s="1" t="s">
        <v>35</v>
      </c>
      <c r="P3" s="1" t="s">
        <v>36</v>
      </c>
      <c r="Q3" s="1" t="s">
        <v>81</v>
      </c>
      <c r="R3" s="1" t="s">
        <v>80</v>
      </c>
      <c r="S3" s="26" t="s">
        <v>85</v>
      </c>
      <c r="T3" s="26" t="s">
        <v>83</v>
      </c>
      <c r="U3" s="26" t="s">
        <v>84</v>
      </c>
    </row>
    <row r="4" spans="1:21" ht="77.25" customHeight="1">
      <c r="A4" s="378" t="s">
        <v>49</v>
      </c>
      <c r="B4" s="367" t="s">
        <v>50</v>
      </c>
      <c r="C4" s="378" t="s">
        <v>19</v>
      </c>
      <c r="D4" s="349" t="s">
        <v>56</v>
      </c>
      <c r="E4" s="353">
        <v>0.5</v>
      </c>
      <c r="F4" s="48" t="s">
        <v>475</v>
      </c>
      <c r="G4" s="108">
        <v>0.1</v>
      </c>
      <c r="H4" s="353" t="e">
        <f>IF(AND(#REF!="y",#REF!="y",#REF!="y"),1,0)</f>
        <v>#REF!</v>
      </c>
      <c r="I4" s="353" t="e">
        <f aca="true" t="shared" si="0" ref="I4:I28">E4*H4</f>
        <v>#REF!</v>
      </c>
      <c r="J4" s="353" t="e">
        <f>SUM(I4:I10)</f>
        <v>#REF!</v>
      </c>
      <c r="K4" s="109" t="e">
        <f>SUM(J4:J15)</f>
        <v>#REF!</v>
      </c>
      <c r="L4" s="351" t="e">
        <f>SUM(I4:I29)</f>
        <v>#REF!</v>
      </c>
      <c r="M4" s="130" t="e">
        <f>L4*100/5</f>
        <v>#REF!</v>
      </c>
      <c r="N4" s="18"/>
      <c r="O4" s="14">
        <f>IF((N4="y"),1,0)</f>
        <v>0</v>
      </c>
      <c r="P4" s="14">
        <f aca="true" t="shared" si="1" ref="P4:P30">G4*O4</f>
        <v>0</v>
      </c>
      <c r="Q4" s="353">
        <f>SUM(P4:P8)</f>
        <v>0</v>
      </c>
      <c r="R4" s="353">
        <f>SUM(P4:P10)</f>
        <v>0</v>
      </c>
      <c r="S4" s="353">
        <f>SUM(R4:R15)</f>
        <v>0</v>
      </c>
      <c r="T4" s="353">
        <f>SUM(S4:S30)</f>
        <v>0</v>
      </c>
      <c r="U4" s="131">
        <f>T4*100/5</f>
        <v>0</v>
      </c>
    </row>
    <row r="5" spans="1:21" ht="37.5" customHeight="1">
      <c r="A5" s="379"/>
      <c r="B5" s="369"/>
      <c r="C5" s="379"/>
      <c r="D5" s="350"/>
      <c r="E5" s="351"/>
      <c r="F5" s="49" t="s">
        <v>270</v>
      </c>
      <c r="G5" s="109">
        <v>0.05</v>
      </c>
      <c r="H5" s="351"/>
      <c r="I5" s="351"/>
      <c r="J5" s="351"/>
      <c r="K5" s="109"/>
      <c r="L5" s="351"/>
      <c r="M5" s="130"/>
      <c r="N5" s="21"/>
      <c r="O5" s="15">
        <f>IF((N5="y"),1,0)</f>
        <v>0</v>
      </c>
      <c r="P5" s="15">
        <f t="shared" si="1"/>
        <v>0</v>
      </c>
      <c r="Q5" s="351"/>
      <c r="R5" s="351"/>
      <c r="S5" s="351"/>
      <c r="T5" s="351"/>
      <c r="U5" s="132"/>
    </row>
    <row r="6" spans="1:21" ht="48.75" customHeight="1">
      <c r="A6" s="379"/>
      <c r="B6" s="369"/>
      <c r="C6" s="379"/>
      <c r="D6" s="53" t="s">
        <v>74</v>
      </c>
      <c r="E6" s="351"/>
      <c r="F6" s="49" t="s">
        <v>660</v>
      </c>
      <c r="G6" s="109">
        <v>0.05</v>
      </c>
      <c r="H6" s="351" t="e">
        <f>IF(AND(#REF!="y"),1,0)</f>
        <v>#REF!</v>
      </c>
      <c r="I6" s="351" t="e">
        <f t="shared" si="0"/>
        <v>#REF!</v>
      </c>
      <c r="J6" s="351"/>
      <c r="K6" s="109"/>
      <c r="L6" s="351"/>
      <c r="M6" s="133"/>
      <c r="N6" s="21"/>
      <c r="O6" s="15">
        <f aca="true" t="shared" si="2" ref="O6:O30">IF((N6="y"),1,0)</f>
        <v>0</v>
      </c>
      <c r="P6" s="15">
        <f t="shared" si="1"/>
        <v>0</v>
      </c>
      <c r="Q6" s="351"/>
      <c r="R6" s="351"/>
      <c r="S6" s="351"/>
      <c r="T6" s="351"/>
      <c r="U6" s="132"/>
    </row>
    <row r="7" spans="1:21" ht="30.75" customHeight="1" thickBot="1">
      <c r="A7" s="379"/>
      <c r="B7" s="369"/>
      <c r="C7" s="379"/>
      <c r="D7" s="350" t="s">
        <v>51</v>
      </c>
      <c r="E7" s="351"/>
      <c r="F7" s="49" t="s">
        <v>271</v>
      </c>
      <c r="G7" s="109">
        <v>0.1</v>
      </c>
      <c r="H7" s="352" t="e">
        <f>IF(AND(#REF!="y"),1,0)</f>
        <v>#REF!</v>
      </c>
      <c r="I7" s="352" t="e">
        <f t="shared" si="0"/>
        <v>#REF!</v>
      </c>
      <c r="J7" s="351"/>
      <c r="K7" s="109"/>
      <c r="L7" s="351"/>
      <c r="M7" s="133"/>
      <c r="N7" s="21"/>
      <c r="O7" s="15">
        <f t="shared" si="2"/>
        <v>0</v>
      </c>
      <c r="P7" s="15">
        <f t="shared" si="1"/>
        <v>0</v>
      </c>
      <c r="Q7" s="351"/>
      <c r="R7" s="351"/>
      <c r="S7" s="351"/>
      <c r="T7" s="351"/>
      <c r="U7" s="132"/>
    </row>
    <row r="8" spans="1:21" ht="39.75" customHeight="1" thickBot="1">
      <c r="A8" s="379"/>
      <c r="B8" s="369"/>
      <c r="C8" s="380"/>
      <c r="D8" s="426"/>
      <c r="E8" s="352"/>
      <c r="F8" s="54" t="s">
        <v>272</v>
      </c>
      <c r="G8" s="134">
        <v>0.2</v>
      </c>
      <c r="H8" s="134"/>
      <c r="I8" s="134"/>
      <c r="J8" s="351"/>
      <c r="K8" s="109"/>
      <c r="L8" s="351"/>
      <c r="M8" s="133"/>
      <c r="N8" s="12"/>
      <c r="O8" s="13">
        <f t="shared" si="2"/>
        <v>0</v>
      </c>
      <c r="P8" s="13">
        <f t="shared" si="1"/>
        <v>0</v>
      </c>
      <c r="Q8" s="352"/>
      <c r="R8" s="351"/>
      <c r="S8" s="351"/>
      <c r="T8" s="351"/>
      <c r="U8" s="132"/>
    </row>
    <row r="9" spans="1:21" ht="36" customHeight="1" thickBot="1">
      <c r="A9" s="379"/>
      <c r="B9" s="369"/>
      <c r="C9" s="12" t="s">
        <v>23</v>
      </c>
      <c r="D9" s="11" t="s">
        <v>390</v>
      </c>
      <c r="E9" s="107">
        <v>0.3</v>
      </c>
      <c r="F9" s="54" t="s">
        <v>273</v>
      </c>
      <c r="G9" s="134">
        <v>0.3</v>
      </c>
      <c r="H9" s="12" t="e">
        <f>IF(AND(#REF!="y"),1,0)</f>
        <v>#REF!</v>
      </c>
      <c r="I9" s="40" t="e">
        <f t="shared" si="0"/>
        <v>#REF!</v>
      </c>
      <c r="J9" s="351"/>
      <c r="K9" s="109"/>
      <c r="L9" s="351"/>
      <c r="M9" s="133"/>
      <c r="N9" s="12"/>
      <c r="O9" s="13">
        <f t="shared" si="2"/>
        <v>0</v>
      </c>
      <c r="P9" s="14">
        <f t="shared" si="1"/>
        <v>0</v>
      </c>
      <c r="Q9" s="107">
        <f>SUM(P9)</f>
        <v>0</v>
      </c>
      <c r="R9" s="351"/>
      <c r="S9" s="351"/>
      <c r="T9" s="351"/>
      <c r="U9" s="132"/>
    </row>
    <row r="10" spans="1:21" ht="60.75" customHeight="1" thickBot="1">
      <c r="A10" s="380"/>
      <c r="B10" s="368"/>
      <c r="C10" s="12" t="s">
        <v>24</v>
      </c>
      <c r="D10" s="118" t="s">
        <v>391</v>
      </c>
      <c r="E10" s="107">
        <v>0.2</v>
      </c>
      <c r="F10" s="54" t="s">
        <v>661</v>
      </c>
      <c r="G10" s="134">
        <v>0.2</v>
      </c>
      <c r="H10" s="12" t="e">
        <f>IF(AND(#REF!="y"),1,0)</f>
        <v>#REF!</v>
      </c>
      <c r="I10" s="40" t="e">
        <f t="shared" si="0"/>
        <v>#REF!</v>
      </c>
      <c r="J10" s="352"/>
      <c r="K10" s="109"/>
      <c r="L10" s="351"/>
      <c r="M10" s="133"/>
      <c r="N10" s="20"/>
      <c r="O10" s="20">
        <f t="shared" si="2"/>
        <v>0</v>
      </c>
      <c r="P10" s="20">
        <f t="shared" si="1"/>
        <v>0</v>
      </c>
      <c r="Q10" s="107">
        <f>SUM(P10)</f>
        <v>0</v>
      </c>
      <c r="R10" s="352"/>
      <c r="S10" s="351"/>
      <c r="T10" s="351"/>
      <c r="U10" s="132"/>
    </row>
    <row r="11" spans="1:21" ht="34.5" customHeight="1" thickBot="1">
      <c r="A11" s="378" t="s">
        <v>52</v>
      </c>
      <c r="B11" s="375" t="s">
        <v>309</v>
      </c>
      <c r="C11" s="12" t="s">
        <v>19</v>
      </c>
      <c r="D11" s="118" t="s">
        <v>392</v>
      </c>
      <c r="E11" s="107">
        <v>0.5</v>
      </c>
      <c r="F11" s="54" t="s">
        <v>327</v>
      </c>
      <c r="G11" s="107">
        <v>0.5</v>
      </c>
      <c r="H11" s="12" t="e">
        <f>IF(AND(#REF!="y"),1,0)</f>
        <v>#REF!</v>
      </c>
      <c r="I11" s="40" t="e">
        <f t="shared" si="0"/>
        <v>#REF!</v>
      </c>
      <c r="J11" s="353" t="e">
        <f>SUM(I11:I15)</f>
        <v>#REF!</v>
      </c>
      <c r="K11" s="109"/>
      <c r="L11" s="351"/>
      <c r="M11" s="133"/>
      <c r="N11" s="12"/>
      <c r="O11" s="13">
        <f t="shared" si="2"/>
        <v>0</v>
      </c>
      <c r="P11" s="20">
        <f t="shared" si="1"/>
        <v>0</v>
      </c>
      <c r="Q11" s="110">
        <f>SUM(P11)</f>
        <v>0</v>
      </c>
      <c r="R11" s="353">
        <f>SUM(P11:P15)</f>
        <v>0</v>
      </c>
      <c r="S11" s="351"/>
      <c r="T11" s="351"/>
      <c r="U11" s="132"/>
    </row>
    <row r="12" spans="1:21" ht="35.25" customHeight="1">
      <c r="A12" s="379"/>
      <c r="B12" s="376"/>
      <c r="C12" s="378" t="s">
        <v>23</v>
      </c>
      <c r="D12" s="38" t="s">
        <v>75</v>
      </c>
      <c r="E12" s="353">
        <v>0.3</v>
      </c>
      <c r="F12" s="48" t="s">
        <v>104</v>
      </c>
      <c r="G12" s="108">
        <v>0.1</v>
      </c>
      <c r="H12" s="353" t="e">
        <f>IF(AND(#REF!="y",#REF!="y"),1,0)</f>
        <v>#REF!</v>
      </c>
      <c r="I12" s="353" t="e">
        <f t="shared" si="0"/>
        <v>#REF!</v>
      </c>
      <c r="J12" s="351"/>
      <c r="K12" s="109"/>
      <c r="L12" s="351"/>
      <c r="M12" s="133"/>
      <c r="N12" s="18"/>
      <c r="O12" s="14">
        <f t="shared" si="2"/>
        <v>0</v>
      </c>
      <c r="P12" s="15">
        <f t="shared" si="1"/>
        <v>0</v>
      </c>
      <c r="Q12" s="353">
        <f>SUM(P12)</f>
        <v>0</v>
      </c>
      <c r="R12" s="351"/>
      <c r="S12" s="351"/>
      <c r="T12" s="351"/>
      <c r="U12" s="132"/>
    </row>
    <row r="13" spans="1:21" ht="39" thickBot="1">
      <c r="A13" s="379"/>
      <c r="B13" s="376"/>
      <c r="C13" s="379"/>
      <c r="D13" s="350" t="s">
        <v>53</v>
      </c>
      <c r="E13" s="351"/>
      <c r="F13" s="49" t="s">
        <v>662</v>
      </c>
      <c r="G13" s="109">
        <v>0.1</v>
      </c>
      <c r="H13" s="352" t="e">
        <f>IF(AND(#REF!="y"),1,0)</f>
        <v>#REF!</v>
      </c>
      <c r="I13" s="352" t="e">
        <f t="shared" si="0"/>
        <v>#REF!</v>
      </c>
      <c r="J13" s="351"/>
      <c r="K13" s="109"/>
      <c r="L13" s="351"/>
      <c r="M13" s="133"/>
      <c r="N13" s="21"/>
      <c r="O13" s="15">
        <f t="shared" si="2"/>
        <v>0</v>
      </c>
      <c r="P13" s="15">
        <f t="shared" si="1"/>
        <v>0</v>
      </c>
      <c r="Q13" s="351"/>
      <c r="R13" s="351"/>
      <c r="S13" s="351"/>
      <c r="T13" s="351"/>
      <c r="U13" s="132"/>
    </row>
    <row r="14" spans="1:21" ht="46.5" customHeight="1" thickBot="1">
      <c r="A14" s="379"/>
      <c r="B14" s="376"/>
      <c r="C14" s="380"/>
      <c r="D14" s="426"/>
      <c r="E14" s="352"/>
      <c r="F14" s="54" t="s">
        <v>663</v>
      </c>
      <c r="G14" s="134">
        <v>0.1</v>
      </c>
      <c r="H14" s="134"/>
      <c r="I14" s="134"/>
      <c r="J14" s="351"/>
      <c r="K14" s="109"/>
      <c r="L14" s="351"/>
      <c r="M14" s="133"/>
      <c r="N14" s="12"/>
      <c r="O14" s="13">
        <f t="shared" si="2"/>
        <v>0</v>
      </c>
      <c r="P14" s="13">
        <f t="shared" si="1"/>
        <v>0</v>
      </c>
      <c r="Q14" s="352"/>
      <c r="R14" s="351"/>
      <c r="S14" s="351"/>
      <c r="T14" s="351"/>
      <c r="U14" s="132"/>
    </row>
    <row r="15" spans="1:21" ht="50.25" customHeight="1" thickBot="1">
      <c r="A15" s="380"/>
      <c r="B15" s="377"/>
      <c r="C15" s="12" t="s">
        <v>27</v>
      </c>
      <c r="D15" s="11" t="s">
        <v>394</v>
      </c>
      <c r="E15" s="107">
        <v>0.2</v>
      </c>
      <c r="F15" s="54" t="s">
        <v>393</v>
      </c>
      <c r="G15" s="134">
        <v>0.2</v>
      </c>
      <c r="H15" s="12" t="e">
        <f>IF(AND(#REF!="y"),1,0)</f>
        <v>#REF!</v>
      </c>
      <c r="I15" s="40" t="e">
        <f t="shared" si="0"/>
        <v>#REF!</v>
      </c>
      <c r="J15" s="352"/>
      <c r="K15" s="110"/>
      <c r="L15" s="351"/>
      <c r="M15" s="133"/>
      <c r="N15" s="12"/>
      <c r="O15" s="13">
        <f t="shared" si="2"/>
        <v>0</v>
      </c>
      <c r="P15" s="20">
        <f t="shared" si="1"/>
        <v>0</v>
      </c>
      <c r="Q15" s="110">
        <f>SUM(P15)</f>
        <v>0</v>
      </c>
      <c r="R15" s="352"/>
      <c r="S15" s="352"/>
      <c r="T15" s="351"/>
      <c r="U15" s="132"/>
    </row>
    <row r="16" spans="1:21" ht="45.75" customHeight="1">
      <c r="A16" s="378" t="s">
        <v>54</v>
      </c>
      <c r="B16" s="367" t="s">
        <v>55</v>
      </c>
      <c r="C16" s="378" t="s">
        <v>19</v>
      </c>
      <c r="D16" s="55" t="s">
        <v>399</v>
      </c>
      <c r="E16" s="353">
        <v>0.5</v>
      </c>
      <c r="F16" s="48" t="s">
        <v>400</v>
      </c>
      <c r="G16" s="108">
        <v>0.15</v>
      </c>
      <c r="H16" s="353" t="e">
        <f>IF(AND(#REF!="y",#REF!="y",#REF!="y"),1,0)</f>
        <v>#REF!</v>
      </c>
      <c r="I16" s="353" t="e">
        <f t="shared" si="0"/>
        <v>#REF!</v>
      </c>
      <c r="J16" s="353" t="e">
        <f>SUM(I16:I22)</f>
        <v>#REF!</v>
      </c>
      <c r="K16" s="109" t="e">
        <f>SUM(J16:J30)</f>
        <v>#REF!</v>
      </c>
      <c r="L16" s="351"/>
      <c r="M16" s="133"/>
      <c r="N16" s="18"/>
      <c r="O16" s="14">
        <f t="shared" si="2"/>
        <v>0</v>
      </c>
      <c r="P16" s="15">
        <f t="shared" si="1"/>
        <v>0</v>
      </c>
      <c r="Q16" s="353">
        <f>SUM(P16:P18)</f>
        <v>0</v>
      </c>
      <c r="R16" s="353">
        <f>SUM(P16:P22)</f>
        <v>0</v>
      </c>
      <c r="S16" s="353">
        <f>SUM(R16:R30)</f>
        <v>0</v>
      </c>
      <c r="T16" s="351"/>
      <c r="U16" s="132"/>
    </row>
    <row r="17" spans="1:21" ht="47.25" customHeight="1">
      <c r="A17" s="379"/>
      <c r="B17" s="369"/>
      <c r="C17" s="379"/>
      <c r="D17" s="53" t="s">
        <v>401</v>
      </c>
      <c r="E17" s="351"/>
      <c r="F17" s="77" t="s">
        <v>673</v>
      </c>
      <c r="G17" s="109">
        <v>0.15</v>
      </c>
      <c r="H17" s="351" t="e">
        <f>IF(AND(#REF!="y"),1,0)</f>
        <v>#REF!</v>
      </c>
      <c r="I17" s="351" t="e">
        <f t="shared" si="0"/>
        <v>#REF!</v>
      </c>
      <c r="J17" s="351"/>
      <c r="K17" s="109"/>
      <c r="L17" s="351"/>
      <c r="M17" s="133"/>
      <c r="N17" s="21"/>
      <c r="O17" s="15">
        <f t="shared" si="2"/>
        <v>0</v>
      </c>
      <c r="P17" s="15">
        <f t="shared" si="1"/>
        <v>0</v>
      </c>
      <c r="Q17" s="351"/>
      <c r="R17" s="351"/>
      <c r="S17" s="351"/>
      <c r="T17" s="351"/>
      <c r="U17" s="132"/>
    </row>
    <row r="18" spans="1:21" ht="36" customHeight="1" thickBot="1">
      <c r="A18" s="379"/>
      <c r="B18" s="369"/>
      <c r="C18" s="380"/>
      <c r="D18" s="56" t="s">
        <v>402</v>
      </c>
      <c r="E18" s="352"/>
      <c r="F18" s="47" t="s">
        <v>403</v>
      </c>
      <c r="G18" s="110">
        <v>0.2</v>
      </c>
      <c r="H18" s="352" t="e">
        <f>IF(AND(#REF!="y"),1,0)</f>
        <v>#REF!</v>
      </c>
      <c r="I18" s="352" t="e">
        <f t="shared" si="0"/>
        <v>#REF!</v>
      </c>
      <c r="J18" s="351"/>
      <c r="K18" s="109"/>
      <c r="L18" s="351"/>
      <c r="M18" s="133"/>
      <c r="N18" s="12"/>
      <c r="O18" s="13">
        <f t="shared" si="2"/>
        <v>0</v>
      </c>
      <c r="P18" s="13">
        <f t="shared" si="1"/>
        <v>0</v>
      </c>
      <c r="Q18" s="352"/>
      <c r="R18" s="351"/>
      <c r="S18" s="351"/>
      <c r="T18" s="351"/>
      <c r="U18" s="132"/>
    </row>
    <row r="19" spans="1:21" ht="36" customHeight="1" thickBot="1">
      <c r="A19" s="379"/>
      <c r="B19" s="369"/>
      <c r="C19" s="20" t="s">
        <v>23</v>
      </c>
      <c r="D19" s="120" t="s">
        <v>395</v>
      </c>
      <c r="E19" s="107">
        <v>0.3</v>
      </c>
      <c r="F19" s="54" t="s">
        <v>105</v>
      </c>
      <c r="G19" s="134">
        <v>0.3</v>
      </c>
      <c r="H19" s="12" t="e">
        <f>IF(AND(#REF!="y"),1,0)</f>
        <v>#REF!</v>
      </c>
      <c r="I19" s="40" t="e">
        <f t="shared" si="0"/>
        <v>#REF!</v>
      </c>
      <c r="J19" s="351"/>
      <c r="K19" s="109"/>
      <c r="L19" s="351"/>
      <c r="M19" s="133"/>
      <c r="N19" s="12"/>
      <c r="O19" s="13">
        <f t="shared" si="2"/>
        <v>0</v>
      </c>
      <c r="P19" s="13">
        <f t="shared" si="1"/>
        <v>0</v>
      </c>
      <c r="Q19" s="110">
        <f>SUM(P19)</f>
        <v>0</v>
      </c>
      <c r="R19" s="351"/>
      <c r="S19" s="351"/>
      <c r="T19" s="351"/>
      <c r="U19" s="132"/>
    </row>
    <row r="20" spans="1:21" ht="51.75" thickBot="1">
      <c r="A20" s="379"/>
      <c r="B20" s="369"/>
      <c r="C20" s="14" t="s">
        <v>24</v>
      </c>
      <c r="D20" s="17" t="s">
        <v>396</v>
      </c>
      <c r="E20" s="108">
        <v>0.1</v>
      </c>
      <c r="F20" s="57" t="s">
        <v>328</v>
      </c>
      <c r="G20" s="135">
        <v>0.05</v>
      </c>
      <c r="H20" s="12" t="e">
        <f>IF(AND(#REF!="y"),1,0)</f>
        <v>#REF!</v>
      </c>
      <c r="I20" s="40" t="e">
        <f t="shared" si="0"/>
        <v>#REF!</v>
      </c>
      <c r="J20" s="351"/>
      <c r="K20" s="109"/>
      <c r="L20" s="351"/>
      <c r="M20" s="133"/>
      <c r="N20" s="18"/>
      <c r="O20" s="14">
        <f t="shared" si="2"/>
        <v>0</v>
      </c>
      <c r="P20" s="14">
        <f t="shared" si="1"/>
        <v>0</v>
      </c>
      <c r="Q20" s="353">
        <f>SUM(P20:P21)</f>
        <v>0</v>
      </c>
      <c r="R20" s="351"/>
      <c r="S20" s="351"/>
      <c r="T20" s="351"/>
      <c r="U20" s="132"/>
    </row>
    <row r="21" spans="1:21" ht="27.75" customHeight="1" thickBot="1">
      <c r="A21" s="379"/>
      <c r="B21" s="369"/>
      <c r="C21" s="21"/>
      <c r="D21" s="28"/>
      <c r="E21" s="109"/>
      <c r="F21" s="58" t="s">
        <v>664</v>
      </c>
      <c r="G21" s="136">
        <v>0.05</v>
      </c>
      <c r="H21" s="21"/>
      <c r="I21" s="18"/>
      <c r="J21" s="351"/>
      <c r="K21" s="109"/>
      <c r="L21" s="351"/>
      <c r="M21" s="133"/>
      <c r="N21" s="12"/>
      <c r="O21" s="13">
        <f t="shared" si="2"/>
        <v>0</v>
      </c>
      <c r="P21" s="13">
        <f t="shared" si="1"/>
        <v>0</v>
      </c>
      <c r="Q21" s="352"/>
      <c r="R21" s="351"/>
      <c r="S21" s="351"/>
      <c r="T21" s="351"/>
      <c r="U21" s="132"/>
    </row>
    <row r="22" spans="1:21" ht="47.25" customHeight="1" thickBot="1">
      <c r="A22" s="379"/>
      <c r="B22" s="369"/>
      <c r="C22" s="20" t="s">
        <v>27</v>
      </c>
      <c r="D22" s="43" t="s">
        <v>397</v>
      </c>
      <c r="E22" s="107">
        <v>0.1</v>
      </c>
      <c r="F22" s="50" t="s">
        <v>398</v>
      </c>
      <c r="G22" s="107">
        <v>0.1</v>
      </c>
      <c r="H22" s="108" t="e">
        <f>IF(AND(#REF!="y"),1,0)</f>
        <v>#REF!</v>
      </c>
      <c r="I22" s="108" t="e">
        <f t="shared" si="0"/>
        <v>#REF!</v>
      </c>
      <c r="J22" s="351"/>
      <c r="K22" s="109"/>
      <c r="L22" s="351"/>
      <c r="M22" s="133"/>
      <c r="N22" s="40"/>
      <c r="O22" s="20">
        <f t="shared" si="2"/>
        <v>0</v>
      </c>
      <c r="P22" s="13">
        <f t="shared" si="1"/>
        <v>0</v>
      </c>
      <c r="Q22" s="110">
        <f>SUM(P22)</f>
        <v>0</v>
      </c>
      <c r="R22" s="352"/>
      <c r="S22" s="351"/>
      <c r="T22" s="351"/>
      <c r="U22" s="132"/>
    </row>
    <row r="23" spans="1:21" ht="114" customHeight="1" thickBot="1">
      <c r="A23" s="378" t="s">
        <v>28</v>
      </c>
      <c r="B23" s="367" t="s">
        <v>29</v>
      </c>
      <c r="C23" s="12" t="s">
        <v>19</v>
      </c>
      <c r="D23" s="118" t="s">
        <v>404</v>
      </c>
      <c r="E23" s="110">
        <v>0.5</v>
      </c>
      <c r="F23" s="54" t="s">
        <v>405</v>
      </c>
      <c r="G23" s="134">
        <v>0.5</v>
      </c>
      <c r="H23" s="12" t="e">
        <f>IF(AND(#REF!="y"),1,0)</f>
        <v>#REF!</v>
      </c>
      <c r="I23" s="40" t="e">
        <f t="shared" si="0"/>
        <v>#REF!</v>
      </c>
      <c r="J23" s="353" t="e">
        <f>SUM(I23:I26)</f>
        <v>#REF!</v>
      </c>
      <c r="K23" s="109"/>
      <c r="L23" s="351"/>
      <c r="M23" s="133"/>
      <c r="N23" s="20"/>
      <c r="O23" s="20">
        <f t="shared" si="2"/>
        <v>0</v>
      </c>
      <c r="P23" s="13">
        <f t="shared" si="1"/>
        <v>0</v>
      </c>
      <c r="Q23" s="110">
        <f>SUM(P23)</f>
        <v>0</v>
      </c>
      <c r="R23" s="353">
        <f>SUM(Q23:Q26)</f>
        <v>0</v>
      </c>
      <c r="S23" s="351"/>
      <c r="T23" s="351"/>
      <c r="U23" s="132"/>
    </row>
    <row r="24" spans="1:21" ht="38.25" customHeight="1" thickBot="1">
      <c r="A24" s="379"/>
      <c r="B24" s="369"/>
      <c r="C24" s="14" t="s">
        <v>23</v>
      </c>
      <c r="D24" s="187" t="s">
        <v>406</v>
      </c>
      <c r="E24" s="108">
        <v>0.3</v>
      </c>
      <c r="F24" s="48" t="s">
        <v>407</v>
      </c>
      <c r="G24" s="135">
        <v>0.15</v>
      </c>
      <c r="H24" s="12" t="e">
        <f>IF(AND(#REF!="y"),1,0)</f>
        <v>#REF!</v>
      </c>
      <c r="I24" s="40" t="e">
        <f t="shared" si="0"/>
        <v>#REF!</v>
      </c>
      <c r="J24" s="351"/>
      <c r="K24" s="109"/>
      <c r="L24" s="351"/>
      <c r="M24" s="133"/>
      <c r="N24" s="21"/>
      <c r="O24" s="15">
        <f t="shared" si="2"/>
        <v>0</v>
      </c>
      <c r="P24" s="14">
        <f t="shared" si="1"/>
        <v>0</v>
      </c>
      <c r="Q24" s="353">
        <f>SUM(P24:P25)</f>
        <v>0</v>
      </c>
      <c r="R24" s="351"/>
      <c r="S24" s="351"/>
      <c r="T24" s="351"/>
      <c r="U24" s="132"/>
    </row>
    <row r="25" spans="1:21" ht="33.75" customHeight="1" thickBot="1">
      <c r="A25" s="379"/>
      <c r="B25" s="369"/>
      <c r="C25" s="13"/>
      <c r="D25" s="11"/>
      <c r="E25" s="110"/>
      <c r="F25" s="54" t="s">
        <v>408</v>
      </c>
      <c r="G25" s="134">
        <v>0.15</v>
      </c>
      <c r="H25" s="12"/>
      <c r="I25" s="40"/>
      <c r="J25" s="351"/>
      <c r="K25" s="109"/>
      <c r="L25" s="351"/>
      <c r="M25" s="133"/>
      <c r="N25" s="12"/>
      <c r="O25" s="13">
        <f t="shared" si="2"/>
        <v>0</v>
      </c>
      <c r="P25" s="13">
        <f t="shared" si="1"/>
        <v>0</v>
      </c>
      <c r="Q25" s="352"/>
      <c r="R25" s="351"/>
      <c r="S25" s="351"/>
      <c r="T25" s="351"/>
      <c r="U25" s="132"/>
    </row>
    <row r="26" spans="1:21" ht="63.75" customHeight="1" thickBot="1">
      <c r="A26" s="380"/>
      <c r="B26" s="368"/>
      <c r="C26" s="12" t="s">
        <v>24</v>
      </c>
      <c r="D26" s="118" t="s">
        <v>409</v>
      </c>
      <c r="E26" s="110">
        <v>0.2</v>
      </c>
      <c r="F26" s="54" t="s">
        <v>410</v>
      </c>
      <c r="G26" s="134">
        <v>0.2</v>
      </c>
      <c r="H26" s="12" t="e">
        <f>IF(AND(#REF!="y"),1,0)</f>
        <v>#REF!</v>
      </c>
      <c r="I26" s="40" t="e">
        <f t="shared" si="0"/>
        <v>#REF!</v>
      </c>
      <c r="J26" s="352"/>
      <c r="K26" s="109"/>
      <c r="L26" s="351"/>
      <c r="M26" s="133"/>
      <c r="N26" s="12"/>
      <c r="O26" s="13">
        <f t="shared" si="2"/>
        <v>0</v>
      </c>
      <c r="P26" s="13">
        <f t="shared" si="1"/>
        <v>0</v>
      </c>
      <c r="Q26" s="110">
        <f>SUM(P26)</f>
        <v>0</v>
      </c>
      <c r="R26" s="352"/>
      <c r="S26" s="351"/>
      <c r="T26" s="351"/>
      <c r="U26" s="132"/>
    </row>
    <row r="27" spans="1:21" ht="35.25" customHeight="1" thickBot="1">
      <c r="A27" s="378" t="s">
        <v>30</v>
      </c>
      <c r="B27" s="367" t="s">
        <v>31</v>
      </c>
      <c r="C27" s="12" t="s">
        <v>19</v>
      </c>
      <c r="D27" s="11" t="s">
        <v>411</v>
      </c>
      <c r="E27" s="107">
        <v>0.5</v>
      </c>
      <c r="F27" s="54" t="s">
        <v>414</v>
      </c>
      <c r="G27" s="134">
        <v>0.5</v>
      </c>
      <c r="H27" s="12" t="e">
        <f>IF(AND(#REF!="y"),1,0)</f>
        <v>#REF!</v>
      </c>
      <c r="I27" s="40" t="e">
        <f t="shared" si="0"/>
        <v>#REF!</v>
      </c>
      <c r="J27" s="353" t="e">
        <f>SUM(I27:I29)</f>
        <v>#REF!</v>
      </c>
      <c r="K27" s="109"/>
      <c r="L27" s="351"/>
      <c r="M27" s="133"/>
      <c r="N27" s="12"/>
      <c r="O27" s="13">
        <f t="shared" si="2"/>
        <v>0</v>
      </c>
      <c r="P27" s="13">
        <f t="shared" si="1"/>
        <v>0</v>
      </c>
      <c r="Q27" s="107">
        <f>SUM(P27)</f>
        <v>0</v>
      </c>
      <c r="R27" s="353">
        <f>SUM(Q27:Q30)</f>
        <v>0</v>
      </c>
      <c r="S27" s="351"/>
      <c r="T27" s="351"/>
      <c r="U27" s="132"/>
    </row>
    <row r="28" spans="1:21" ht="36" customHeight="1" thickBot="1">
      <c r="A28" s="379"/>
      <c r="B28" s="369"/>
      <c r="C28" s="12" t="s">
        <v>23</v>
      </c>
      <c r="D28" s="118" t="s">
        <v>412</v>
      </c>
      <c r="E28" s="107">
        <v>0.3</v>
      </c>
      <c r="F28" s="54" t="s">
        <v>415</v>
      </c>
      <c r="G28" s="134">
        <v>0.3</v>
      </c>
      <c r="H28" s="12" t="e">
        <f>IF(AND(#REF!="y"),1,0)</f>
        <v>#REF!</v>
      </c>
      <c r="I28" s="40" t="e">
        <f t="shared" si="0"/>
        <v>#REF!</v>
      </c>
      <c r="J28" s="351"/>
      <c r="K28" s="109"/>
      <c r="L28" s="351"/>
      <c r="M28" s="133"/>
      <c r="N28" s="40"/>
      <c r="O28" s="20">
        <f t="shared" si="2"/>
        <v>0</v>
      </c>
      <c r="P28" s="20">
        <f t="shared" si="1"/>
        <v>0</v>
      </c>
      <c r="Q28" s="107">
        <f>SUM(P28)</f>
        <v>0</v>
      </c>
      <c r="R28" s="351"/>
      <c r="S28" s="351"/>
      <c r="T28" s="351"/>
      <c r="U28" s="132"/>
    </row>
    <row r="29" spans="1:21" ht="28.5" customHeight="1" thickBot="1">
      <c r="A29" s="379"/>
      <c r="B29" s="369"/>
      <c r="C29" s="378" t="s">
        <v>24</v>
      </c>
      <c r="D29" s="375" t="s">
        <v>413</v>
      </c>
      <c r="E29" s="353">
        <v>0.2</v>
      </c>
      <c r="F29" s="57" t="s">
        <v>416</v>
      </c>
      <c r="G29" s="135">
        <v>0.1</v>
      </c>
      <c r="H29" s="12" t="e">
        <f>IF(AND(#REF!="y"),1,0)</f>
        <v>#REF!</v>
      </c>
      <c r="I29" s="40" t="e">
        <f>E29*H29</f>
        <v>#REF!</v>
      </c>
      <c r="J29" s="351"/>
      <c r="K29" s="109"/>
      <c r="L29" s="351"/>
      <c r="M29" s="133"/>
      <c r="N29" s="21"/>
      <c r="O29" s="15">
        <f t="shared" si="2"/>
        <v>0</v>
      </c>
      <c r="P29" s="15">
        <f t="shared" si="1"/>
        <v>0</v>
      </c>
      <c r="Q29" s="353">
        <f>SUM(P29:P30)</f>
        <v>0</v>
      </c>
      <c r="R29" s="351"/>
      <c r="S29" s="351"/>
      <c r="T29" s="351"/>
      <c r="U29" s="132"/>
    </row>
    <row r="30" spans="1:21" ht="33" customHeight="1" thickBot="1">
      <c r="A30" s="380"/>
      <c r="B30" s="368"/>
      <c r="C30" s="380"/>
      <c r="D30" s="377"/>
      <c r="E30" s="352"/>
      <c r="F30" s="47" t="s">
        <v>417</v>
      </c>
      <c r="G30" s="110">
        <v>0.1</v>
      </c>
      <c r="H30" s="137"/>
      <c r="I30" s="137"/>
      <c r="J30" s="352"/>
      <c r="K30" s="110"/>
      <c r="L30" s="352"/>
      <c r="M30" s="138"/>
      <c r="N30" s="12"/>
      <c r="O30" s="13">
        <f t="shared" si="2"/>
        <v>0</v>
      </c>
      <c r="P30" s="13">
        <f t="shared" si="1"/>
        <v>0</v>
      </c>
      <c r="Q30" s="352"/>
      <c r="R30" s="352"/>
      <c r="S30" s="352"/>
      <c r="T30" s="352"/>
      <c r="U30" s="139"/>
    </row>
  </sheetData>
  <sheetProtection password="BD7B" sheet="1" sort="0" autoFilter="0"/>
  <protectedRanges>
    <protectedRange sqref="N4:N30" name="Range1"/>
  </protectedRanges>
  <autoFilter ref="N1:N30"/>
  <mergeCells count="48">
    <mergeCell ref="A16:A22"/>
    <mergeCell ref="B16:B22"/>
    <mergeCell ref="C16:C18"/>
    <mergeCell ref="R23:R26"/>
    <mergeCell ref="Q24:Q25"/>
    <mergeCell ref="J23:J26"/>
    <mergeCell ref="A27:A30"/>
    <mergeCell ref="B27:B30"/>
    <mergeCell ref="J27:J30"/>
    <mergeCell ref="R27:R30"/>
    <mergeCell ref="C29:C30"/>
    <mergeCell ref="D29:D30"/>
    <mergeCell ref="E29:E30"/>
    <mergeCell ref="D7:D8"/>
    <mergeCell ref="A11:A15"/>
    <mergeCell ref="B11:B15"/>
    <mergeCell ref="J11:J15"/>
    <mergeCell ref="C12:C14"/>
    <mergeCell ref="E12:E14"/>
    <mergeCell ref="H12:H13"/>
    <mergeCell ref="I12:I13"/>
    <mergeCell ref="D13:D14"/>
    <mergeCell ref="R4:R10"/>
    <mergeCell ref="Q12:Q14"/>
    <mergeCell ref="Q16:Q18"/>
    <mergeCell ref="R16:R22"/>
    <mergeCell ref="Q20:Q21"/>
    <mergeCell ref="R11:R15"/>
    <mergeCell ref="T4:T30"/>
    <mergeCell ref="E4:E8"/>
    <mergeCell ref="H4:H7"/>
    <mergeCell ref="L4:L30"/>
    <mergeCell ref="Q4:Q8"/>
    <mergeCell ref="Q29:Q30"/>
    <mergeCell ref="E16:E18"/>
    <mergeCell ref="H16:H18"/>
    <mergeCell ref="I16:I18"/>
    <mergeCell ref="J16:J22"/>
    <mergeCell ref="S4:S15"/>
    <mergeCell ref="S16:S30"/>
    <mergeCell ref="A23:A26"/>
    <mergeCell ref="B23:B26"/>
    <mergeCell ref="I4:I7"/>
    <mergeCell ref="J4:J10"/>
    <mergeCell ref="A4:A10"/>
    <mergeCell ref="B4:B10"/>
    <mergeCell ref="C4:C8"/>
    <mergeCell ref="D4:D5"/>
  </mergeCells>
  <conditionalFormatting sqref="N4:N30">
    <cfRule type="containsText" priority="1" dxfId="1" operator="containsText" text="N">
      <formula>NOT(ISERROR(SEARCH("N",N4)))</formula>
    </cfRule>
    <cfRule type="containsText" priority="2" dxfId="0" operator="containsText" text="Y">
      <formula>NOT(ISERROR(SEARCH("Y",N4)))</formula>
    </cfRule>
  </conditionalFormatting>
  <conditionalFormatting sqref="M4:M5">
    <cfRule type="expression" priority="5" dxfId="8" stopIfTrue="1">
      <formula>$V$4+$M$4</formula>
    </cfRule>
  </conditionalFormatting>
  <conditionalFormatting sqref="U4">
    <cfRule type="expression" priority="6" dxfId="8" stopIfTrue="1">
      <formula>$Q$4+$O$4</formula>
    </cfRule>
  </conditionalFormatting>
  <printOptions/>
  <pageMargins left="0.7" right="0.7" top="0.45" bottom="0.32" header="0.3" footer="0.22"/>
  <pageSetup horizontalDpi="300" verticalDpi="300" orientation="landscape" paperSize="9" r:id="rId1"/>
  <rowBreaks count="1" manualBreakCount="1">
    <brk id="16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O45"/>
  <sheetViews>
    <sheetView tabSelected="1" zoomScalePageLayoutView="0" workbookViewId="0" topLeftCell="E1">
      <selection activeCell="K4" sqref="K4:K7"/>
    </sheetView>
  </sheetViews>
  <sheetFormatPr defaultColWidth="9.00390625" defaultRowHeight="14.25"/>
  <cols>
    <col min="1" max="1" width="6.25390625" style="126" customWidth="1"/>
    <col min="2" max="2" width="26.875" style="126" customWidth="1"/>
    <col min="3" max="3" width="5.625" style="126" customWidth="1"/>
    <col min="4" max="4" width="35.75390625" style="126" customWidth="1"/>
    <col min="5" max="5" width="9.00390625" style="126" customWidth="1"/>
    <col min="6" max="6" width="20.50390625" style="126" customWidth="1"/>
    <col min="7" max="7" width="12.375" style="126" customWidth="1"/>
    <col min="8" max="8" width="9.00390625" style="126" customWidth="1"/>
    <col min="9" max="9" width="9.00390625" style="127" customWidth="1"/>
    <col min="10" max="14" width="9.00390625" style="126" customWidth="1"/>
    <col min="15" max="15" width="11.375" style="126" customWidth="1"/>
    <col min="16" max="16384" width="9.00390625" style="126" customWidth="1"/>
  </cols>
  <sheetData>
    <row r="1" ht="12.75">
      <c r="A1" s="125" t="s">
        <v>32</v>
      </c>
    </row>
    <row r="2" ht="13.5" thickBot="1"/>
    <row r="3" spans="1:15" ht="51.75" thickBot="1">
      <c r="A3" s="1" t="s">
        <v>316</v>
      </c>
      <c r="B3" s="1" t="s">
        <v>314</v>
      </c>
      <c r="C3" s="1"/>
      <c r="D3" s="1" t="s">
        <v>317</v>
      </c>
      <c r="E3" s="1" t="s">
        <v>79</v>
      </c>
      <c r="F3" s="1" t="s">
        <v>99</v>
      </c>
      <c r="G3" s="25" t="s">
        <v>100</v>
      </c>
      <c r="H3" s="1" t="s">
        <v>318</v>
      </c>
      <c r="I3" s="1" t="s">
        <v>35</v>
      </c>
      <c r="J3" s="1" t="s">
        <v>81</v>
      </c>
      <c r="K3" s="1" t="s">
        <v>82</v>
      </c>
      <c r="L3" s="1" t="s">
        <v>80</v>
      </c>
      <c r="M3" s="26" t="s">
        <v>85</v>
      </c>
      <c r="N3" s="26" t="s">
        <v>83</v>
      </c>
      <c r="O3" s="26" t="s">
        <v>84</v>
      </c>
    </row>
    <row r="4" spans="1:15" ht="27.75">
      <c r="A4" s="378" t="s">
        <v>33</v>
      </c>
      <c r="B4" s="367" t="s">
        <v>430</v>
      </c>
      <c r="C4" s="378" t="s">
        <v>19</v>
      </c>
      <c r="D4" s="187" t="s">
        <v>212</v>
      </c>
      <c r="E4" s="353">
        <v>1</v>
      </c>
      <c r="F4" s="187" t="s">
        <v>222</v>
      </c>
      <c r="G4" s="108"/>
      <c r="H4" s="18"/>
      <c r="I4" s="14"/>
      <c r="J4" s="108"/>
      <c r="K4" s="353">
        <f>SUM(J4:J7)</f>
        <v>0</v>
      </c>
      <c r="L4" s="353">
        <f>SUM(K4:K4)</f>
        <v>0</v>
      </c>
      <c r="M4" s="353">
        <f>SUM(L4:L33)</f>
        <v>0</v>
      </c>
      <c r="N4" s="351">
        <f>SUM(L4:L45)</f>
        <v>0</v>
      </c>
      <c r="O4" s="140">
        <f>N4*100/6</f>
        <v>0</v>
      </c>
    </row>
    <row r="5" spans="1:15" ht="27" customHeight="1">
      <c r="A5" s="379"/>
      <c r="B5" s="369"/>
      <c r="C5" s="379"/>
      <c r="D5" s="190" t="s">
        <v>213</v>
      </c>
      <c r="E5" s="351"/>
      <c r="F5" s="190" t="s">
        <v>213</v>
      </c>
      <c r="G5" s="109">
        <v>0.3</v>
      </c>
      <c r="H5" s="21"/>
      <c r="I5" s="15">
        <f>IF((H5="y"),1,0)</f>
        <v>0</v>
      </c>
      <c r="J5" s="15">
        <f>G5*I5</f>
        <v>0</v>
      </c>
      <c r="K5" s="351"/>
      <c r="L5" s="351">
        <f>SUM(K5:K5)</f>
        <v>0</v>
      </c>
      <c r="M5" s="351"/>
      <c r="N5" s="351"/>
      <c r="O5" s="109"/>
    </row>
    <row r="6" spans="1:15" ht="27.75" customHeight="1">
      <c r="A6" s="379"/>
      <c r="B6" s="369"/>
      <c r="C6" s="379"/>
      <c r="D6" s="190" t="s">
        <v>214</v>
      </c>
      <c r="E6" s="351"/>
      <c r="F6" s="190" t="s">
        <v>214</v>
      </c>
      <c r="G6" s="109">
        <v>0.4</v>
      </c>
      <c r="H6" s="21"/>
      <c r="I6" s="15">
        <f aca="true" t="shared" si="0" ref="I6:I45">IF((H6="y"),1,0)</f>
        <v>0</v>
      </c>
      <c r="J6" s="15">
        <f aca="true" t="shared" si="1" ref="J6:J22">G6*I6</f>
        <v>0</v>
      </c>
      <c r="K6" s="351"/>
      <c r="L6" s="351">
        <f>SUM(K6:K6)</f>
        <v>0</v>
      </c>
      <c r="M6" s="351"/>
      <c r="N6" s="351"/>
      <c r="O6" s="109"/>
    </row>
    <row r="7" spans="1:15" ht="46.5" customHeight="1" thickBot="1">
      <c r="A7" s="380"/>
      <c r="B7" s="368"/>
      <c r="C7" s="380"/>
      <c r="D7" s="191" t="s">
        <v>215</v>
      </c>
      <c r="E7" s="352"/>
      <c r="F7" s="191" t="s">
        <v>215</v>
      </c>
      <c r="G7" s="110">
        <v>0.3</v>
      </c>
      <c r="H7" s="12"/>
      <c r="I7" s="13">
        <f t="shared" si="0"/>
        <v>0</v>
      </c>
      <c r="J7" s="13">
        <f t="shared" si="1"/>
        <v>0</v>
      </c>
      <c r="K7" s="352"/>
      <c r="L7" s="352">
        <f>SUM(K7:K7)</f>
        <v>0</v>
      </c>
      <c r="M7" s="351"/>
      <c r="N7" s="351"/>
      <c r="O7" s="109"/>
    </row>
    <row r="8" spans="1:15" ht="46.5" customHeight="1">
      <c r="A8" s="378" t="s">
        <v>431</v>
      </c>
      <c r="B8" s="367" t="s">
        <v>432</v>
      </c>
      <c r="C8" s="378" t="s">
        <v>19</v>
      </c>
      <c r="D8" s="28" t="s">
        <v>216</v>
      </c>
      <c r="E8" s="353">
        <v>0.5</v>
      </c>
      <c r="F8" s="122" t="s">
        <v>223</v>
      </c>
      <c r="G8" s="108"/>
      <c r="H8" s="21"/>
      <c r="I8" s="14"/>
      <c r="J8" s="108"/>
      <c r="K8" s="353">
        <f>SUM(J8:J13)</f>
        <v>0</v>
      </c>
      <c r="L8" s="353">
        <f>SUM(K8:K20)</f>
        <v>0</v>
      </c>
      <c r="M8" s="351"/>
      <c r="N8" s="351"/>
      <c r="O8" s="109"/>
    </row>
    <row r="9" spans="1:15" ht="33" customHeight="1">
      <c r="A9" s="379"/>
      <c r="B9" s="369"/>
      <c r="C9" s="379"/>
      <c r="D9" s="44" t="s">
        <v>217</v>
      </c>
      <c r="E9" s="351"/>
      <c r="F9" s="44" t="s">
        <v>224</v>
      </c>
      <c r="G9" s="109">
        <v>0.1</v>
      </c>
      <c r="H9" s="21"/>
      <c r="I9" s="15">
        <f t="shared" si="0"/>
        <v>0</v>
      </c>
      <c r="J9" s="15">
        <f t="shared" si="1"/>
        <v>0</v>
      </c>
      <c r="K9" s="351"/>
      <c r="L9" s="351"/>
      <c r="M9" s="351"/>
      <c r="N9" s="351"/>
      <c r="O9" s="109"/>
    </row>
    <row r="10" spans="1:15" ht="24" customHeight="1">
      <c r="A10" s="379"/>
      <c r="B10" s="369"/>
      <c r="C10" s="379"/>
      <c r="D10" s="44" t="s">
        <v>218</v>
      </c>
      <c r="E10" s="351"/>
      <c r="F10" s="44" t="s">
        <v>218</v>
      </c>
      <c r="G10" s="109">
        <v>0.1</v>
      </c>
      <c r="H10" s="21"/>
      <c r="I10" s="15">
        <f t="shared" si="0"/>
        <v>0</v>
      </c>
      <c r="J10" s="15">
        <f t="shared" si="1"/>
        <v>0</v>
      </c>
      <c r="K10" s="351"/>
      <c r="L10" s="351"/>
      <c r="M10" s="351"/>
      <c r="N10" s="351"/>
      <c r="O10" s="109"/>
    </row>
    <row r="11" spans="1:15" ht="33" customHeight="1">
      <c r="A11" s="379"/>
      <c r="B11" s="369"/>
      <c r="C11" s="379"/>
      <c r="D11" s="44" t="s">
        <v>219</v>
      </c>
      <c r="E11" s="351"/>
      <c r="F11" s="44" t="s">
        <v>219</v>
      </c>
      <c r="G11" s="109">
        <v>0.1</v>
      </c>
      <c r="H11" s="21"/>
      <c r="I11" s="15">
        <f t="shared" si="0"/>
        <v>0</v>
      </c>
      <c r="J11" s="15">
        <f t="shared" si="1"/>
        <v>0</v>
      </c>
      <c r="K11" s="351"/>
      <c r="L11" s="351"/>
      <c r="M11" s="351"/>
      <c r="N11" s="351"/>
      <c r="O11" s="109"/>
    </row>
    <row r="12" spans="1:15" ht="32.25" customHeight="1">
      <c r="A12" s="379"/>
      <c r="B12" s="369"/>
      <c r="C12" s="379"/>
      <c r="D12" s="44" t="s">
        <v>220</v>
      </c>
      <c r="E12" s="351"/>
      <c r="F12" s="44" t="s">
        <v>220</v>
      </c>
      <c r="G12" s="109">
        <v>0.1</v>
      </c>
      <c r="H12" s="21"/>
      <c r="I12" s="15">
        <f t="shared" si="0"/>
        <v>0</v>
      </c>
      <c r="J12" s="15">
        <f t="shared" si="1"/>
        <v>0</v>
      </c>
      <c r="K12" s="351"/>
      <c r="L12" s="351"/>
      <c r="M12" s="351"/>
      <c r="N12" s="351"/>
      <c r="O12" s="109"/>
    </row>
    <row r="13" spans="1:15" ht="32.25" customHeight="1" thickBot="1">
      <c r="A13" s="379"/>
      <c r="B13" s="369"/>
      <c r="C13" s="380"/>
      <c r="D13" s="59" t="s">
        <v>221</v>
      </c>
      <c r="E13" s="352"/>
      <c r="F13" s="59" t="s">
        <v>221</v>
      </c>
      <c r="G13" s="110">
        <v>0.1</v>
      </c>
      <c r="H13" s="12"/>
      <c r="I13" s="13">
        <f t="shared" si="0"/>
        <v>0</v>
      </c>
      <c r="J13" s="15">
        <f t="shared" si="1"/>
        <v>0</v>
      </c>
      <c r="K13" s="352"/>
      <c r="L13" s="351"/>
      <c r="M13" s="351"/>
      <c r="N13" s="351"/>
      <c r="O13" s="109"/>
    </row>
    <row r="14" spans="1:15" ht="40.5">
      <c r="A14" s="379"/>
      <c r="B14" s="369"/>
      <c r="C14" s="14" t="s">
        <v>23</v>
      </c>
      <c r="D14" s="187" t="s">
        <v>225</v>
      </c>
      <c r="E14" s="108">
        <v>0.3</v>
      </c>
      <c r="F14" s="42" t="s">
        <v>226</v>
      </c>
      <c r="G14" s="135"/>
      <c r="H14" s="18"/>
      <c r="I14" s="14"/>
      <c r="J14" s="18"/>
      <c r="K14" s="378">
        <f>SUM(J14:J19)</f>
        <v>0</v>
      </c>
      <c r="L14" s="351"/>
      <c r="M14" s="351"/>
      <c r="N14" s="351"/>
      <c r="O14" s="109"/>
    </row>
    <row r="15" spans="1:15" ht="30.75" customHeight="1">
      <c r="A15" s="379"/>
      <c r="B15" s="369"/>
      <c r="C15" s="15"/>
      <c r="D15" s="28"/>
      <c r="E15" s="109"/>
      <c r="F15" s="24" t="s">
        <v>329</v>
      </c>
      <c r="G15" s="136">
        <v>0</v>
      </c>
      <c r="H15" s="21"/>
      <c r="I15" s="15">
        <f t="shared" si="0"/>
        <v>0</v>
      </c>
      <c r="J15" s="15">
        <f t="shared" si="1"/>
        <v>0</v>
      </c>
      <c r="K15" s="379"/>
      <c r="L15" s="351"/>
      <c r="M15" s="351"/>
      <c r="N15" s="351"/>
      <c r="O15" s="109"/>
    </row>
    <row r="16" spans="1:15" ht="54" customHeight="1">
      <c r="A16" s="379"/>
      <c r="B16" s="369"/>
      <c r="C16" s="15"/>
      <c r="D16" s="214" t="s">
        <v>536</v>
      </c>
      <c r="E16" s="109"/>
      <c r="F16" s="24" t="s">
        <v>330</v>
      </c>
      <c r="G16" s="136">
        <v>0.05</v>
      </c>
      <c r="H16" s="21"/>
      <c r="I16" s="15">
        <f t="shared" si="0"/>
        <v>0</v>
      </c>
      <c r="J16" s="15">
        <f t="shared" si="1"/>
        <v>0</v>
      </c>
      <c r="K16" s="379"/>
      <c r="L16" s="351"/>
      <c r="M16" s="351"/>
      <c r="N16" s="351"/>
      <c r="O16" s="109"/>
    </row>
    <row r="17" spans="1:15" ht="33.75" customHeight="1">
      <c r="A17" s="379"/>
      <c r="B17" s="369"/>
      <c r="C17" s="15"/>
      <c r="D17" s="28"/>
      <c r="E17" s="109"/>
      <c r="F17" s="24" t="s">
        <v>331</v>
      </c>
      <c r="G17" s="136">
        <v>0.05</v>
      </c>
      <c r="H17" s="21"/>
      <c r="I17" s="15">
        <f t="shared" si="0"/>
        <v>0</v>
      </c>
      <c r="J17" s="15">
        <f t="shared" si="1"/>
        <v>0</v>
      </c>
      <c r="K17" s="379"/>
      <c r="L17" s="351"/>
      <c r="M17" s="351"/>
      <c r="N17" s="351"/>
      <c r="O17" s="109"/>
    </row>
    <row r="18" spans="1:15" ht="30.75" customHeight="1">
      <c r="A18" s="379"/>
      <c r="B18" s="369"/>
      <c r="C18" s="15"/>
      <c r="D18" s="28"/>
      <c r="E18" s="109"/>
      <c r="F18" s="24" t="s">
        <v>332</v>
      </c>
      <c r="G18" s="136">
        <v>0.1</v>
      </c>
      <c r="H18" s="21"/>
      <c r="I18" s="15">
        <f t="shared" si="0"/>
        <v>0</v>
      </c>
      <c r="J18" s="15">
        <f t="shared" si="1"/>
        <v>0</v>
      </c>
      <c r="K18" s="379"/>
      <c r="L18" s="351"/>
      <c r="M18" s="351"/>
      <c r="N18" s="351"/>
      <c r="O18" s="109"/>
    </row>
    <row r="19" spans="1:15" ht="31.5" customHeight="1" thickBot="1">
      <c r="A19" s="379"/>
      <c r="B19" s="369"/>
      <c r="C19" s="13"/>
      <c r="D19" s="11"/>
      <c r="E19" s="110"/>
      <c r="F19" s="19" t="s">
        <v>333</v>
      </c>
      <c r="G19" s="134">
        <v>0.1</v>
      </c>
      <c r="H19" s="12"/>
      <c r="I19" s="13">
        <f t="shared" si="0"/>
        <v>0</v>
      </c>
      <c r="J19" s="13">
        <f t="shared" si="1"/>
        <v>0</v>
      </c>
      <c r="K19" s="380"/>
      <c r="L19" s="351"/>
      <c r="M19" s="351"/>
      <c r="N19" s="351"/>
      <c r="O19" s="109"/>
    </row>
    <row r="20" spans="1:15" ht="41.25" thickBot="1">
      <c r="A20" s="380"/>
      <c r="B20" s="368"/>
      <c r="C20" s="12" t="s">
        <v>24</v>
      </c>
      <c r="D20" s="118" t="s">
        <v>227</v>
      </c>
      <c r="E20" s="107">
        <v>0.2</v>
      </c>
      <c r="F20" s="118" t="s">
        <v>227</v>
      </c>
      <c r="G20" s="134">
        <v>0.2</v>
      </c>
      <c r="H20" s="12"/>
      <c r="I20" s="20">
        <f t="shared" si="0"/>
        <v>0</v>
      </c>
      <c r="J20" s="13">
        <f t="shared" si="1"/>
        <v>0</v>
      </c>
      <c r="K20" s="40">
        <f>SUM(J20)</f>
        <v>0</v>
      </c>
      <c r="L20" s="352"/>
      <c r="M20" s="351"/>
      <c r="N20" s="351"/>
      <c r="O20" s="109"/>
    </row>
    <row r="21" spans="1:15" ht="41.25">
      <c r="A21" s="378" t="s">
        <v>654</v>
      </c>
      <c r="B21" s="367" t="s">
        <v>655</v>
      </c>
      <c r="C21" s="378" t="s">
        <v>19</v>
      </c>
      <c r="D21" s="121" t="s">
        <v>228</v>
      </c>
      <c r="E21" s="353">
        <v>0.5</v>
      </c>
      <c r="F21" s="122" t="s">
        <v>419</v>
      </c>
      <c r="G21" s="108">
        <v>0.25</v>
      </c>
      <c r="H21" s="21"/>
      <c r="I21" s="15">
        <f t="shared" si="0"/>
        <v>0</v>
      </c>
      <c r="J21" s="15">
        <f t="shared" si="1"/>
        <v>0</v>
      </c>
      <c r="K21" s="353">
        <f>SUM(J21:J22)</f>
        <v>0</v>
      </c>
      <c r="L21" s="353">
        <f>SUM(K21:K29)</f>
        <v>0</v>
      </c>
      <c r="M21" s="351"/>
      <c r="N21" s="351"/>
      <c r="O21" s="109"/>
    </row>
    <row r="22" spans="1:15" ht="40.5">
      <c r="A22" s="379"/>
      <c r="B22" s="369"/>
      <c r="C22" s="379"/>
      <c r="D22" s="180" t="s">
        <v>229</v>
      </c>
      <c r="E22" s="351"/>
      <c r="F22" s="121" t="s">
        <v>418</v>
      </c>
      <c r="G22" s="109">
        <v>0.25</v>
      </c>
      <c r="H22" s="21"/>
      <c r="I22" s="15">
        <f t="shared" si="0"/>
        <v>0</v>
      </c>
      <c r="J22" s="15">
        <f t="shared" si="1"/>
        <v>0</v>
      </c>
      <c r="K22" s="351"/>
      <c r="L22" s="351"/>
      <c r="M22" s="351"/>
      <c r="N22" s="351"/>
      <c r="O22" s="109"/>
    </row>
    <row r="23" spans="1:15" ht="14.25" customHeight="1">
      <c r="A23" s="379"/>
      <c r="B23" s="369"/>
      <c r="C23" s="379"/>
      <c r="D23" s="36" t="s">
        <v>295</v>
      </c>
      <c r="E23" s="351"/>
      <c r="F23" s="109"/>
      <c r="G23" s="109"/>
      <c r="H23" s="21"/>
      <c r="I23" s="15"/>
      <c r="J23" s="109"/>
      <c r="K23" s="351"/>
      <c r="L23" s="351"/>
      <c r="M23" s="351"/>
      <c r="N23" s="351"/>
      <c r="O23" s="109"/>
    </row>
    <row r="24" spans="1:15" ht="14.25" customHeight="1">
      <c r="A24" s="379"/>
      <c r="B24" s="369"/>
      <c r="C24" s="379"/>
      <c r="D24" s="36" t="s">
        <v>296</v>
      </c>
      <c r="E24" s="351"/>
      <c r="F24" s="109"/>
      <c r="G24" s="109"/>
      <c r="H24" s="21"/>
      <c r="I24" s="15"/>
      <c r="J24" s="109"/>
      <c r="K24" s="351"/>
      <c r="L24" s="351"/>
      <c r="M24" s="351"/>
      <c r="N24" s="351"/>
      <c r="O24" s="109"/>
    </row>
    <row r="25" spans="1:15" ht="14.25" customHeight="1">
      <c r="A25" s="379"/>
      <c r="B25" s="369"/>
      <c r="C25" s="379"/>
      <c r="D25" s="36" t="s">
        <v>656</v>
      </c>
      <c r="E25" s="351"/>
      <c r="F25" s="109"/>
      <c r="G25" s="109"/>
      <c r="H25" s="21"/>
      <c r="I25" s="15"/>
      <c r="J25" s="109"/>
      <c r="K25" s="351"/>
      <c r="L25" s="351"/>
      <c r="M25" s="351"/>
      <c r="N25" s="351"/>
      <c r="O25" s="109"/>
    </row>
    <row r="26" spans="1:15" ht="14.25" customHeight="1">
      <c r="A26" s="379"/>
      <c r="B26" s="369"/>
      <c r="C26" s="379"/>
      <c r="D26" s="36" t="s">
        <v>657</v>
      </c>
      <c r="E26" s="351"/>
      <c r="F26" s="109"/>
      <c r="G26" s="109"/>
      <c r="H26" s="21"/>
      <c r="I26" s="15"/>
      <c r="J26" s="109"/>
      <c r="K26" s="351"/>
      <c r="L26" s="351"/>
      <c r="M26" s="351"/>
      <c r="N26" s="351"/>
      <c r="O26" s="109"/>
    </row>
    <row r="27" spans="1:15" ht="24" customHeight="1" thickBot="1">
      <c r="A27" s="379"/>
      <c r="B27" s="369"/>
      <c r="C27" s="380"/>
      <c r="D27" s="60" t="s">
        <v>658</v>
      </c>
      <c r="E27" s="352"/>
      <c r="F27" s="110"/>
      <c r="G27" s="110"/>
      <c r="H27" s="12"/>
      <c r="I27" s="13"/>
      <c r="J27" s="110"/>
      <c r="K27" s="352"/>
      <c r="L27" s="351"/>
      <c r="M27" s="351"/>
      <c r="N27" s="351"/>
      <c r="O27" s="109"/>
    </row>
    <row r="28" spans="1:15" ht="41.25" thickBot="1">
      <c r="A28" s="379"/>
      <c r="B28" s="369"/>
      <c r="C28" s="12" t="s">
        <v>23</v>
      </c>
      <c r="D28" s="118" t="s">
        <v>230</v>
      </c>
      <c r="E28" s="107">
        <v>0.3</v>
      </c>
      <c r="F28" s="11" t="s">
        <v>231</v>
      </c>
      <c r="G28" s="134">
        <v>0.3</v>
      </c>
      <c r="H28" s="12"/>
      <c r="I28" s="20">
        <f t="shared" si="0"/>
        <v>0</v>
      </c>
      <c r="J28" s="20">
        <f aca="true" t="shared" si="2" ref="J28:J44">G28*I28</f>
        <v>0</v>
      </c>
      <c r="K28" s="40">
        <f aca="true" t="shared" si="3" ref="K28:K33">SUM(J28)</f>
        <v>0</v>
      </c>
      <c r="L28" s="351"/>
      <c r="M28" s="351"/>
      <c r="N28" s="351"/>
      <c r="O28" s="109"/>
    </row>
    <row r="29" spans="1:15" ht="63.75" customHeight="1" thickBot="1">
      <c r="A29" s="379"/>
      <c r="B29" s="369"/>
      <c r="C29" s="20" t="s">
        <v>24</v>
      </c>
      <c r="D29" s="43" t="s">
        <v>232</v>
      </c>
      <c r="E29" s="107">
        <v>0.2</v>
      </c>
      <c r="F29" s="43" t="s">
        <v>233</v>
      </c>
      <c r="G29" s="107">
        <v>0.2</v>
      </c>
      <c r="H29" s="20"/>
      <c r="I29" s="20">
        <f t="shared" si="0"/>
        <v>0</v>
      </c>
      <c r="J29" s="20">
        <f t="shared" si="2"/>
        <v>0</v>
      </c>
      <c r="K29" s="40">
        <f t="shared" si="3"/>
        <v>0</v>
      </c>
      <c r="L29" s="352"/>
      <c r="M29" s="351"/>
      <c r="N29" s="351"/>
      <c r="O29" s="109"/>
    </row>
    <row r="30" spans="1:15" ht="86.25" customHeight="1" thickBot="1">
      <c r="A30" s="378" t="s">
        <v>659</v>
      </c>
      <c r="B30" s="375" t="s">
        <v>60</v>
      </c>
      <c r="C30" s="12" t="s">
        <v>19</v>
      </c>
      <c r="D30" s="118" t="s">
        <v>234</v>
      </c>
      <c r="E30" s="107">
        <v>0.5</v>
      </c>
      <c r="F30" s="192" t="s">
        <v>235</v>
      </c>
      <c r="G30" s="188">
        <v>0.5</v>
      </c>
      <c r="H30" s="12"/>
      <c r="I30" s="13">
        <f t="shared" si="0"/>
        <v>0</v>
      </c>
      <c r="J30" s="13">
        <f t="shared" si="2"/>
        <v>0</v>
      </c>
      <c r="K30" s="40">
        <f t="shared" si="3"/>
        <v>0</v>
      </c>
      <c r="L30" s="353">
        <f>SUM(K30:K33)</f>
        <v>0</v>
      </c>
      <c r="M30" s="351"/>
      <c r="N30" s="351"/>
      <c r="O30" s="109"/>
    </row>
    <row r="31" spans="1:15" ht="33" customHeight="1" thickBot="1">
      <c r="A31" s="379"/>
      <c r="B31" s="376"/>
      <c r="C31" s="12" t="s">
        <v>23</v>
      </c>
      <c r="D31" s="193" t="s">
        <v>236</v>
      </c>
      <c r="E31" s="107">
        <v>0.3</v>
      </c>
      <c r="F31" s="192" t="s">
        <v>237</v>
      </c>
      <c r="G31" s="188">
        <v>0.3</v>
      </c>
      <c r="H31" s="12"/>
      <c r="I31" s="13">
        <f t="shared" si="0"/>
        <v>0</v>
      </c>
      <c r="J31" s="13">
        <f t="shared" si="2"/>
        <v>0</v>
      </c>
      <c r="K31" s="40">
        <f t="shared" si="3"/>
        <v>0</v>
      </c>
      <c r="L31" s="351"/>
      <c r="M31" s="351"/>
      <c r="N31" s="351"/>
      <c r="O31" s="109"/>
    </row>
    <row r="32" spans="1:15" ht="35.25" customHeight="1" thickBot="1">
      <c r="A32" s="379"/>
      <c r="B32" s="376"/>
      <c r="C32" s="12" t="s">
        <v>24</v>
      </c>
      <c r="D32" s="193" t="s">
        <v>238</v>
      </c>
      <c r="E32" s="107">
        <v>0.1</v>
      </c>
      <c r="F32" s="192" t="s">
        <v>239</v>
      </c>
      <c r="G32" s="188">
        <v>0.1</v>
      </c>
      <c r="H32" s="12"/>
      <c r="I32" s="13">
        <f t="shared" si="0"/>
        <v>0</v>
      </c>
      <c r="J32" s="13">
        <f t="shared" si="2"/>
        <v>0</v>
      </c>
      <c r="K32" s="40">
        <f t="shared" si="3"/>
        <v>0</v>
      </c>
      <c r="L32" s="351"/>
      <c r="M32" s="351"/>
      <c r="N32" s="351"/>
      <c r="O32" s="109"/>
    </row>
    <row r="33" spans="1:15" ht="82.5" customHeight="1" thickBot="1">
      <c r="A33" s="380"/>
      <c r="B33" s="377"/>
      <c r="C33" s="12" t="s">
        <v>27</v>
      </c>
      <c r="D33" s="193" t="s">
        <v>487</v>
      </c>
      <c r="E33" s="110">
        <v>0.1</v>
      </c>
      <c r="F33" s="192" t="s">
        <v>487</v>
      </c>
      <c r="G33" s="188">
        <v>0.1</v>
      </c>
      <c r="H33" s="12"/>
      <c r="I33" s="13">
        <f t="shared" si="0"/>
        <v>0</v>
      </c>
      <c r="J33" s="13">
        <f t="shared" si="2"/>
        <v>0</v>
      </c>
      <c r="K33" s="40">
        <f t="shared" si="3"/>
        <v>0</v>
      </c>
      <c r="L33" s="352"/>
      <c r="M33" s="352"/>
      <c r="N33" s="351"/>
      <c r="O33" s="109"/>
    </row>
    <row r="34" spans="1:15" ht="40.5">
      <c r="A34" s="378" t="s">
        <v>70</v>
      </c>
      <c r="B34" s="367" t="s">
        <v>71</v>
      </c>
      <c r="C34" s="378" t="s">
        <v>19</v>
      </c>
      <c r="D34" s="194" t="s">
        <v>488</v>
      </c>
      <c r="E34" s="353">
        <v>0.5</v>
      </c>
      <c r="F34" s="194" t="s">
        <v>489</v>
      </c>
      <c r="G34" s="108">
        <v>0.1</v>
      </c>
      <c r="H34" s="14"/>
      <c r="I34" s="189">
        <f t="shared" si="0"/>
        <v>0</v>
      </c>
      <c r="J34" s="14">
        <f t="shared" si="2"/>
        <v>0</v>
      </c>
      <c r="K34" s="353">
        <f>SUM(J34:J36)</f>
        <v>0</v>
      </c>
      <c r="L34" s="353">
        <f>SUM(K34:K40)</f>
        <v>0</v>
      </c>
      <c r="M34" s="353">
        <f>SUM(L34:L45)</f>
        <v>0</v>
      </c>
      <c r="N34" s="351"/>
      <c r="O34" s="109"/>
    </row>
    <row r="35" spans="1:15" ht="49.5" customHeight="1">
      <c r="A35" s="379"/>
      <c r="B35" s="369"/>
      <c r="C35" s="379"/>
      <c r="D35" s="195" t="s">
        <v>490</v>
      </c>
      <c r="E35" s="351"/>
      <c r="F35" s="195" t="s">
        <v>491</v>
      </c>
      <c r="G35" s="109">
        <v>0.2</v>
      </c>
      <c r="H35" s="15"/>
      <c r="I35" s="133">
        <f t="shared" si="0"/>
        <v>0</v>
      </c>
      <c r="J35" s="15">
        <f t="shared" si="2"/>
        <v>0</v>
      </c>
      <c r="K35" s="351"/>
      <c r="L35" s="351"/>
      <c r="M35" s="351"/>
      <c r="N35" s="351"/>
      <c r="O35" s="109"/>
    </row>
    <row r="36" spans="1:15" ht="57.75" customHeight="1" thickBot="1">
      <c r="A36" s="379"/>
      <c r="B36" s="369"/>
      <c r="C36" s="380"/>
      <c r="D36" s="196" t="s">
        <v>492</v>
      </c>
      <c r="E36" s="352"/>
      <c r="F36" s="197" t="s">
        <v>494</v>
      </c>
      <c r="G36" s="110">
        <v>0.2</v>
      </c>
      <c r="H36" s="13"/>
      <c r="I36" s="110">
        <f t="shared" si="0"/>
        <v>0</v>
      </c>
      <c r="J36" s="12">
        <f t="shared" si="2"/>
        <v>0</v>
      </c>
      <c r="K36" s="352"/>
      <c r="L36" s="351"/>
      <c r="M36" s="351"/>
      <c r="N36" s="351"/>
      <c r="O36" s="109"/>
    </row>
    <row r="37" spans="1:15" ht="64.5" customHeight="1" thickBot="1">
      <c r="A37" s="379"/>
      <c r="B37" s="369"/>
      <c r="C37" s="12" t="s">
        <v>23</v>
      </c>
      <c r="D37" s="118" t="s">
        <v>493</v>
      </c>
      <c r="E37" s="107">
        <v>0.3</v>
      </c>
      <c r="F37" s="118" t="s">
        <v>495</v>
      </c>
      <c r="G37" s="134">
        <v>0.3</v>
      </c>
      <c r="H37" s="12"/>
      <c r="I37" s="107">
        <f t="shared" si="0"/>
        <v>0</v>
      </c>
      <c r="J37" s="12">
        <f t="shared" si="2"/>
        <v>0</v>
      </c>
      <c r="K37" s="12">
        <f>SUM(J37)</f>
        <v>0</v>
      </c>
      <c r="L37" s="351"/>
      <c r="M37" s="351"/>
      <c r="N37" s="351"/>
      <c r="O37" s="109"/>
    </row>
    <row r="38" spans="1:15" ht="48" customHeight="1" thickBot="1">
      <c r="A38" s="379"/>
      <c r="B38" s="369"/>
      <c r="C38" s="12" t="s">
        <v>24</v>
      </c>
      <c r="D38" s="118" t="s">
        <v>496</v>
      </c>
      <c r="E38" s="107">
        <v>0.1</v>
      </c>
      <c r="F38" s="11" t="s">
        <v>496</v>
      </c>
      <c r="G38" s="134">
        <v>0.1</v>
      </c>
      <c r="H38" s="12"/>
      <c r="I38" s="107">
        <f t="shared" si="0"/>
        <v>0</v>
      </c>
      <c r="J38" s="12">
        <f t="shared" si="2"/>
        <v>0</v>
      </c>
      <c r="K38" s="12">
        <f>SUM(J38)</f>
        <v>0</v>
      </c>
      <c r="L38" s="351"/>
      <c r="M38" s="351"/>
      <c r="N38" s="351"/>
      <c r="O38" s="109"/>
    </row>
    <row r="39" spans="1:15" ht="44.25" customHeight="1">
      <c r="A39" s="379"/>
      <c r="B39" s="369"/>
      <c r="C39" s="378" t="s">
        <v>27</v>
      </c>
      <c r="D39" s="198" t="s">
        <v>497</v>
      </c>
      <c r="E39" s="353">
        <v>0.1</v>
      </c>
      <c r="F39" s="375" t="s">
        <v>498</v>
      </c>
      <c r="G39" s="353">
        <v>0.1</v>
      </c>
      <c r="H39" s="378"/>
      <c r="I39" s="353">
        <f t="shared" si="0"/>
        <v>0</v>
      </c>
      <c r="J39" s="378">
        <f t="shared" si="2"/>
        <v>0</v>
      </c>
      <c r="K39" s="353">
        <f>SUM(J39)</f>
        <v>0</v>
      </c>
      <c r="L39" s="351"/>
      <c r="M39" s="351"/>
      <c r="N39" s="351"/>
      <c r="O39" s="109"/>
    </row>
    <row r="40" spans="1:15" ht="28.5" thickBot="1">
      <c r="A40" s="379"/>
      <c r="B40" s="369"/>
      <c r="C40" s="379"/>
      <c r="D40" s="199" t="s">
        <v>499</v>
      </c>
      <c r="E40" s="352"/>
      <c r="F40" s="377"/>
      <c r="G40" s="352"/>
      <c r="H40" s="380"/>
      <c r="I40" s="352"/>
      <c r="J40" s="380"/>
      <c r="K40" s="352"/>
      <c r="L40" s="352"/>
      <c r="M40" s="351"/>
      <c r="N40" s="351"/>
      <c r="O40" s="109"/>
    </row>
    <row r="41" spans="1:15" ht="35.25" customHeight="1">
      <c r="A41" s="378" t="s">
        <v>72</v>
      </c>
      <c r="B41" s="367" t="s">
        <v>73</v>
      </c>
      <c r="C41" s="378" t="s">
        <v>19</v>
      </c>
      <c r="D41" s="200" t="s">
        <v>500</v>
      </c>
      <c r="E41" s="353">
        <v>0.5</v>
      </c>
      <c r="F41" s="202" t="s">
        <v>502</v>
      </c>
      <c r="G41" s="108">
        <v>0.25</v>
      </c>
      <c r="H41" s="21"/>
      <c r="I41" s="108">
        <f t="shared" si="0"/>
        <v>0</v>
      </c>
      <c r="J41" s="14">
        <f t="shared" si="2"/>
        <v>0</v>
      </c>
      <c r="K41" s="353">
        <f>SUM(J41:J42)</f>
        <v>0</v>
      </c>
      <c r="L41" s="353">
        <f>SUM(K41:K45)</f>
        <v>0</v>
      </c>
      <c r="M41" s="351"/>
      <c r="N41" s="351"/>
      <c r="O41" s="109"/>
    </row>
    <row r="42" spans="1:15" ht="51.75" customHeight="1" thickBot="1">
      <c r="A42" s="379"/>
      <c r="B42" s="369"/>
      <c r="C42" s="380"/>
      <c r="D42" s="201" t="s">
        <v>501</v>
      </c>
      <c r="E42" s="352"/>
      <c r="F42" s="201" t="s">
        <v>503</v>
      </c>
      <c r="G42" s="110">
        <v>0.25</v>
      </c>
      <c r="H42" s="12"/>
      <c r="I42" s="109">
        <f t="shared" si="0"/>
        <v>0</v>
      </c>
      <c r="J42" s="12">
        <f t="shared" si="2"/>
        <v>0</v>
      </c>
      <c r="K42" s="352">
        <f>E42*J42</f>
        <v>0</v>
      </c>
      <c r="L42" s="351"/>
      <c r="M42" s="351"/>
      <c r="N42" s="351"/>
      <c r="O42" s="109"/>
    </row>
    <row r="43" spans="1:15" ht="48" customHeight="1">
      <c r="A43" s="379"/>
      <c r="B43" s="369"/>
      <c r="C43" s="378" t="s">
        <v>23</v>
      </c>
      <c r="D43" s="44" t="s">
        <v>504</v>
      </c>
      <c r="E43" s="353">
        <v>0.3</v>
      </c>
      <c r="F43" s="200" t="s">
        <v>505</v>
      </c>
      <c r="G43" s="108">
        <v>0.2</v>
      </c>
      <c r="H43" s="21"/>
      <c r="I43" s="108">
        <f t="shared" si="0"/>
        <v>0</v>
      </c>
      <c r="J43" s="14">
        <f t="shared" si="2"/>
        <v>0</v>
      </c>
      <c r="K43" s="353">
        <f>SUM(J43:J44)</f>
        <v>0</v>
      </c>
      <c r="L43" s="351"/>
      <c r="M43" s="351"/>
      <c r="N43" s="351"/>
      <c r="O43" s="109"/>
    </row>
    <row r="44" spans="1:15" ht="46.5" customHeight="1" thickBot="1">
      <c r="A44" s="379"/>
      <c r="B44" s="369"/>
      <c r="C44" s="380"/>
      <c r="D44" s="201" t="s">
        <v>506</v>
      </c>
      <c r="E44" s="352"/>
      <c r="F44" s="199" t="s">
        <v>507</v>
      </c>
      <c r="G44" s="110">
        <v>0.1</v>
      </c>
      <c r="H44" s="12"/>
      <c r="I44" s="110">
        <f t="shared" si="0"/>
        <v>0</v>
      </c>
      <c r="J44" s="12">
        <f t="shared" si="2"/>
        <v>0</v>
      </c>
      <c r="K44" s="352">
        <f>E44*J44</f>
        <v>0</v>
      </c>
      <c r="L44" s="351"/>
      <c r="M44" s="351"/>
      <c r="N44" s="351"/>
      <c r="O44" s="109"/>
    </row>
    <row r="45" spans="1:15" ht="42" thickBot="1">
      <c r="A45" s="380"/>
      <c r="B45" s="368"/>
      <c r="C45" s="12" t="s">
        <v>24</v>
      </c>
      <c r="D45" s="201" t="s">
        <v>508</v>
      </c>
      <c r="E45" s="110">
        <v>0.2</v>
      </c>
      <c r="F45" s="201" t="s">
        <v>509</v>
      </c>
      <c r="G45" s="134">
        <v>0.2</v>
      </c>
      <c r="H45" s="12"/>
      <c r="I45" s="107">
        <f t="shared" si="0"/>
        <v>0</v>
      </c>
      <c r="J45" s="12">
        <f>IF(AND(H45="y"),1,0)</f>
        <v>0</v>
      </c>
      <c r="K45" s="40">
        <f>E45*J45</f>
        <v>0</v>
      </c>
      <c r="L45" s="352"/>
      <c r="M45" s="352"/>
      <c r="N45" s="352"/>
      <c r="O45" s="110"/>
    </row>
  </sheetData>
  <sheetProtection password="BD7B" sheet="1" sort="0" autoFilter="0"/>
  <protectedRanges>
    <protectedRange sqref="H5:H7 H9:H13 H15:H22 H28:H45" name="Range1"/>
  </protectedRanges>
  <autoFilter ref="H1:H45"/>
  <mergeCells count="48">
    <mergeCell ref="I39:I40"/>
    <mergeCell ref="J39:J40"/>
    <mergeCell ref="B30:B33"/>
    <mergeCell ref="L30:L33"/>
    <mergeCell ref="C39:C40"/>
    <mergeCell ref="E39:E40"/>
    <mergeCell ref="M34:M45"/>
    <mergeCell ref="A41:A45"/>
    <mergeCell ref="B41:B45"/>
    <mergeCell ref="C41:C42"/>
    <mergeCell ref="E41:E42"/>
    <mergeCell ref="C43:C44"/>
    <mergeCell ref="E43:E44"/>
    <mergeCell ref="H39:H40"/>
    <mergeCell ref="C34:C36"/>
    <mergeCell ref="E34:E36"/>
    <mergeCell ref="E21:E27"/>
    <mergeCell ref="K21:K27"/>
    <mergeCell ref="L21:L29"/>
    <mergeCell ref="E8:E13"/>
    <mergeCell ref="M4:M33"/>
    <mergeCell ref="K8:K13"/>
    <mergeCell ref="L8:L20"/>
    <mergeCell ref="K14:K19"/>
    <mergeCell ref="E4:E7"/>
    <mergeCell ref="K4:K7"/>
    <mergeCell ref="L4:L7"/>
    <mergeCell ref="N4:N45"/>
    <mergeCell ref="K34:K36"/>
    <mergeCell ref="L34:L40"/>
    <mergeCell ref="K39:K40"/>
    <mergeCell ref="K41:K42"/>
    <mergeCell ref="L41:L45"/>
    <mergeCell ref="K43:K44"/>
    <mergeCell ref="A4:A7"/>
    <mergeCell ref="B4:B7"/>
    <mergeCell ref="C4:C7"/>
    <mergeCell ref="B8:B20"/>
    <mergeCell ref="A30:A33"/>
    <mergeCell ref="F39:F40"/>
    <mergeCell ref="G39:G40"/>
    <mergeCell ref="C8:C13"/>
    <mergeCell ref="A21:A29"/>
    <mergeCell ref="B21:B29"/>
    <mergeCell ref="C21:C27"/>
    <mergeCell ref="A34:A40"/>
    <mergeCell ref="B34:B40"/>
    <mergeCell ref="A8:A20"/>
  </mergeCells>
  <conditionalFormatting sqref="H4:H39 H41:H45">
    <cfRule type="containsText" priority="1" dxfId="1" operator="containsText" text="N">
      <formula>NOT(ISERROR(SEARCH("N",H4)))</formula>
    </cfRule>
    <cfRule type="containsText" priority="2" dxfId="0" operator="containsText" text="Y">
      <formula>NOT(ISERROR(SEARCH("Y",H4)))</formula>
    </cfRule>
  </conditionalFormatting>
  <conditionalFormatting sqref="O4">
    <cfRule type="expression" priority="5" dxfId="8" stopIfTrue="1">
      <formula>$Q$4+$O$4</formula>
    </cfRule>
  </conditionalFormatting>
  <printOptions/>
  <pageMargins left="0.7" right="0.7" top="0.75" bottom="0.75" header="0.3" footer="0.3"/>
  <pageSetup horizontalDpi="300" verticalDpi="300" orientation="landscape" paperSize="9" r:id="rId1"/>
  <rowBreaks count="2" manualBreakCount="2">
    <brk id="16" max="255" man="1"/>
    <brk id="29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K32"/>
  <sheetViews>
    <sheetView zoomScalePageLayoutView="0" workbookViewId="0" topLeftCell="D1">
      <selection activeCell="H6" sqref="H6"/>
    </sheetView>
  </sheetViews>
  <sheetFormatPr defaultColWidth="9.00390625" defaultRowHeight="14.25"/>
  <cols>
    <col min="1" max="1" width="6.125" style="61" customWidth="1"/>
    <col min="2" max="2" width="26.625" style="61" customWidth="1"/>
    <col min="3" max="3" width="6.375" style="61" customWidth="1"/>
    <col min="4" max="4" width="5.25390625" style="61" customWidth="1"/>
    <col min="5" max="5" width="6.00390625" style="61" customWidth="1"/>
    <col min="6" max="6" width="5.375" style="61" customWidth="1"/>
    <col min="7" max="7" width="6.125" style="61" customWidth="1"/>
    <col min="8" max="8" width="35.25390625" style="62" customWidth="1"/>
    <col min="9" max="9" width="16.875" style="146" customWidth="1"/>
    <col min="10" max="10" width="10.625" style="146" customWidth="1"/>
    <col min="11" max="11" width="13.00390625" style="61" customWidth="1"/>
    <col min="12" max="16384" width="9.00390625" style="61" customWidth="1"/>
  </cols>
  <sheetData>
    <row r="1" ht="12.75">
      <c r="A1" s="125" t="s">
        <v>335</v>
      </c>
    </row>
    <row r="2" ht="13.5" thickBot="1"/>
    <row r="3" spans="1:11" ht="21" customHeight="1">
      <c r="A3" s="430" t="s">
        <v>316</v>
      </c>
      <c r="B3" s="430" t="s">
        <v>314</v>
      </c>
      <c r="C3" s="433" t="s">
        <v>665</v>
      </c>
      <c r="D3" s="434"/>
      <c r="E3" s="434"/>
      <c r="F3" s="434"/>
      <c r="G3" s="435"/>
      <c r="H3" s="430" t="s">
        <v>62</v>
      </c>
      <c r="I3" s="430" t="s">
        <v>612</v>
      </c>
      <c r="J3" s="430" t="s">
        <v>336</v>
      </c>
      <c r="K3" s="427" t="s">
        <v>63</v>
      </c>
    </row>
    <row r="4" spans="1:11" ht="23.25" customHeight="1" thickBot="1">
      <c r="A4" s="431"/>
      <c r="B4" s="431"/>
      <c r="C4" s="436" t="s">
        <v>64</v>
      </c>
      <c r="D4" s="437"/>
      <c r="E4" s="437"/>
      <c r="F4" s="437"/>
      <c r="G4" s="438"/>
      <c r="H4" s="431"/>
      <c r="I4" s="431"/>
      <c r="J4" s="431"/>
      <c r="K4" s="428"/>
    </row>
    <row r="5" spans="1:11" ht="40.5" customHeight="1" thickBot="1">
      <c r="A5" s="432"/>
      <c r="B5" s="432"/>
      <c r="C5" s="63">
        <v>1</v>
      </c>
      <c r="D5" s="63">
        <v>2</v>
      </c>
      <c r="E5" s="63">
        <v>3</v>
      </c>
      <c r="F5" s="63">
        <v>4</v>
      </c>
      <c r="G5" s="63">
        <v>5</v>
      </c>
      <c r="H5" s="432"/>
      <c r="I5" s="432"/>
      <c r="J5" s="432"/>
      <c r="K5" s="429"/>
    </row>
    <row r="6" spans="1:11" ht="87" customHeight="1" thickBot="1">
      <c r="A6" s="64" t="s">
        <v>65</v>
      </c>
      <c r="B6" s="113" t="s">
        <v>685</v>
      </c>
      <c r="C6" s="64">
        <v>60</v>
      </c>
      <c r="D6" s="64">
        <v>70</v>
      </c>
      <c r="E6" s="64">
        <v>80</v>
      </c>
      <c r="F6" s="64">
        <v>90</v>
      </c>
      <c r="G6" s="64">
        <v>100</v>
      </c>
      <c r="H6" s="113" t="s">
        <v>511</v>
      </c>
      <c r="I6" s="64"/>
      <c r="J6" s="439"/>
      <c r="K6" s="64">
        <f aca="true" t="shared" si="0" ref="K6:K13">J6*I6</f>
        <v>0</v>
      </c>
    </row>
    <row r="7" spans="1:11" ht="90.75" customHeight="1" thickBot="1">
      <c r="A7" s="64" t="s">
        <v>66</v>
      </c>
      <c r="B7" s="67" t="s">
        <v>510</v>
      </c>
      <c r="C7" s="64">
        <v>60</v>
      </c>
      <c r="D7" s="64">
        <v>70</v>
      </c>
      <c r="E7" s="64">
        <v>80</v>
      </c>
      <c r="F7" s="64">
        <v>90</v>
      </c>
      <c r="G7" s="64">
        <v>100</v>
      </c>
      <c r="H7" s="203" t="s">
        <v>512</v>
      </c>
      <c r="I7" s="64"/>
      <c r="J7" s="439"/>
      <c r="K7" s="64">
        <f t="shared" si="0"/>
        <v>0</v>
      </c>
    </row>
    <row r="8" spans="1:11" ht="211.5" customHeight="1" thickBot="1">
      <c r="A8" s="64" t="s">
        <v>67</v>
      </c>
      <c r="B8" s="113" t="s">
        <v>686</v>
      </c>
      <c r="C8" s="64">
        <v>60</v>
      </c>
      <c r="D8" s="64">
        <v>65</v>
      </c>
      <c r="E8" s="64">
        <v>70</v>
      </c>
      <c r="F8" s="64">
        <v>75</v>
      </c>
      <c r="G8" s="64">
        <v>80</v>
      </c>
      <c r="H8" s="204" t="s">
        <v>513</v>
      </c>
      <c r="I8" s="64"/>
      <c r="J8" s="439"/>
      <c r="K8" s="64">
        <f t="shared" si="0"/>
        <v>0</v>
      </c>
    </row>
    <row r="9" spans="1:11" ht="67.5" thickBot="1">
      <c r="A9" s="20" t="s">
        <v>687</v>
      </c>
      <c r="B9" s="41" t="s">
        <v>688</v>
      </c>
      <c r="C9" s="63">
        <v>65</v>
      </c>
      <c r="D9" s="63">
        <v>70</v>
      </c>
      <c r="E9" s="63">
        <v>75</v>
      </c>
      <c r="F9" s="63">
        <v>80</v>
      </c>
      <c r="G9" s="63">
        <v>85</v>
      </c>
      <c r="H9" s="205" t="s">
        <v>514</v>
      </c>
      <c r="I9" s="63"/>
      <c r="J9" s="439"/>
      <c r="K9" s="64">
        <f t="shared" si="0"/>
        <v>0</v>
      </c>
    </row>
    <row r="10" spans="1:11" ht="207" customHeight="1" thickBot="1">
      <c r="A10" s="20" t="s">
        <v>689</v>
      </c>
      <c r="B10" s="206" t="s">
        <v>691</v>
      </c>
      <c r="C10" s="63" t="s">
        <v>515</v>
      </c>
      <c r="D10" s="63" t="s">
        <v>516</v>
      </c>
      <c r="E10" s="63" t="s">
        <v>517</v>
      </c>
      <c r="F10" s="63" t="s">
        <v>518</v>
      </c>
      <c r="G10" s="63" t="s">
        <v>519</v>
      </c>
      <c r="H10" s="207" t="s">
        <v>605</v>
      </c>
      <c r="I10" s="63"/>
      <c r="J10" s="439"/>
      <c r="K10" s="64">
        <f t="shared" si="0"/>
        <v>0</v>
      </c>
    </row>
    <row r="11" spans="1:11" ht="129.75" customHeight="1" thickBot="1">
      <c r="A11" s="105" t="s">
        <v>690</v>
      </c>
      <c r="B11" s="210" t="s">
        <v>606</v>
      </c>
      <c r="C11" s="66">
        <v>80</v>
      </c>
      <c r="D11" s="66">
        <v>85</v>
      </c>
      <c r="E11" s="66">
        <v>90</v>
      </c>
      <c r="F11" s="66">
        <v>95</v>
      </c>
      <c r="G11" s="66">
        <v>100</v>
      </c>
      <c r="H11" s="114" t="s">
        <v>621</v>
      </c>
      <c r="I11" s="66"/>
      <c r="J11" s="439"/>
      <c r="K11" s="64">
        <f t="shared" si="0"/>
        <v>0</v>
      </c>
    </row>
    <row r="12" spans="1:11" ht="62.25" customHeight="1" thickBot="1">
      <c r="A12" s="65" t="s">
        <v>68</v>
      </c>
      <c r="B12" s="75" t="s">
        <v>692</v>
      </c>
      <c r="C12" s="64">
        <v>60</v>
      </c>
      <c r="D12" s="64">
        <v>65</v>
      </c>
      <c r="E12" s="64">
        <v>70</v>
      </c>
      <c r="F12" s="64">
        <v>75</v>
      </c>
      <c r="G12" s="64">
        <v>80</v>
      </c>
      <c r="H12" s="204" t="s">
        <v>607</v>
      </c>
      <c r="I12" s="64"/>
      <c r="J12" s="439"/>
      <c r="K12" s="64">
        <f t="shared" si="0"/>
        <v>0</v>
      </c>
    </row>
    <row r="13" spans="1:11" ht="82.5" customHeight="1" thickBot="1">
      <c r="A13" s="63" t="s">
        <v>69</v>
      </c>
      <c r="B13" s="208" t="s">
        <v>693</v>
      </c>
      <c r="C13" s="63" t="s">
        <v>609</v>
      </c>
      <c r="D13" s="63"/>
      <c r="E13" s="63" t="s">
        <v>610</v>
      </c>
      <c r="F13" s="63"/>
      <c r="G13" s="63" t="s">
        <v>611</v>
      </c>
      <c r="H13" s="205" t="s">
        <v>608</v>
      </c>
      <c r="I13" s="63"/>
      <c r="J13" s="440"/>
      <c r="K13" s="63">
        <f t="shared" si="0"/>
        <v>0</v>
      </c>
    </row>
    <row r="15" spans="8:9" ht="25.5" customHeight="1">
      <c r="H15" s="211" t="s">
        <v>622</v>
      </c>
      <c r="I15" s="212">
        <f>SUM(I6:I13)</f>
        <v>0</v>
      </c>
    </row>
    <row r="17" spans="2:11" ht="25.5">
      <c r="B17" s="216" t="s">
        <v>537</v>
      </c>
      <c r="J17" s="209" t="s">
        <v>620</v>
      </c>
      <c r="K17" s="68" t="str">
        <f>IF(I15=1,SUM(K4:K13),"error!!")</f>
        <v>error!!</v>
      </c>
    </row>
    <row r="19" spans="1:11" ht="18" customHeight="1">
      <c r="A19" s="215">
        <v>1</v>
      </c>
      <c r="B19" s="215" t="s">
        <v>538</v>
      </c>
      <c r="C19" s="217"/>
      <c r="D19" s="217"/>
      <c r="E19" s="217"/>
      <c r="F19" s="217"/>
      <c r="G19" s="217"/>
      <c r="J19" s="68" t="s">
        <v>337</v>
      </c>
      <c r="K19" s="69" t="e">
        <f>K17*100/5</f>
        <v>#VALUE!</v>
      </c>
    </row>
    <row r="20" spans="1:2" ht="12.75">
      <c r="A20" s="215"/>
      <c r="B20" s="215" t="s">
        <v>539</v>
      </c>
    </row>
    <row r="21" spans="1:2" ht="12.75">
      <c r="A21" s="215"/>
      <c r="B21" s="215" t="s">
        <v>540</v>
      </c>
    </row>
    <row r="22" spans="1:2" ht="5.25" customHeight="1">
      <c r="A22" s="215"/>
      <c r="B22" s="215"/>
    </row>
    <row r="23" spans="1:2" ht="12.75">
      <c r="A23" s="215">
        <v>2</v>
      </c>
      <c r="B23" s="215" t="s">
        <v>541</v>
      </c>
    </row>
    <row r="24" spans="1:2" ht="12.75">
      <c r="A24" s="215"/>
      <c r="B24" s="215" t="s">
        <v>542</v>
      </c>
    </row>
    <row r="25" spans="1:2" ht="12.75">
      <c r="A25" s="215"/>
      <c r="B25" s="215" t="s">
        <v>543</v>
      </c>
    </row>
    <row r="26" spans="1:2" ht="7.5" customHeight="1">
      <c r="A26" s="215"/>
      <c r="B26" s="215"/>
    </row>
    <row r="27" spans="1:2" ht="12.75">
      <c r="A27" s="215">
        <v>3</v>
      </c>
      <c r="B27" s="215" t="s">
        <v>544</v>
      </c>
    </row>
    <row r="28" spans="1:2" ht="12.75">
      <c r="A28" s="215"/>
      <c r="B28" s="215" t="s">
        <v>545</v>
      </c>
    </row>
    <row r="29" spans="1:2" ht="12.75">
      <c r="A29" s="215"/>
      <c r="B29" s="215" t="s">
        <v>547</v>
      </c>
    </row>
    <row r="30" spans="1:2" ht="12.75">
      <c r="A30" s="215"/>
      <c r="B30" s="215" t="s">
        <v>546</v>
      </c>
    </row>
    <row r="31" spans="1:2" ht="12.75">
      <c r="A31" s="215"/>
      <c r="B31" s="215" t="s">
        <v>548</v>
      </c>
    </row>
    <row r="32" spans="1:2" ht="12.75">
      <c r="A32" s="215"/>
      <c r="B32" s="215" t="s">
        <v>549</v>
      </c>
    </row>
  </sheetData>
  <sheetProtection password="BD7B" sheet="1" sort="0" autoFilter="0"/>
  <protectedRanges>
    <protectedRange sqref="I6:J13" name="Range1"/>
  </protectedRanges>
  <mergeCells count="8">
    <mergeCell ref="A3:A5"/>
    <mergeCell ref="B3:B5"/>
    <mergeCell ref="C3:G3"/>
    <mergeCell ref="C4:G4"/>
    <mergeCell ref="K3:K5"/>
    <mergeCell ref="J3:J5"/>
    <mergeCell ref="H3:H5"/>
    <mergeCell ref="I3:I5"/>
  </mergeCells>
  <conditionalFormatting sqref="J17:K17">
    <cfRule type="cellIs" priority="1" dxfId="8" operator="between" stopIfTrue="1">
      <formula>$J$17</formula>
      <formula>$K$17</formula>
    </cfRule>
  </conditionalFormatting>
  <conditionalFormatting sqref="J19:K19">
    <cfRule type="cellIs" priority="2" dxfId="12" operator="between" stopIfTrue="1">
      <formula>$J$19</formula>
      <formula>$K$19</formula>
    </cfRule>
  </conditionalFormatting>
  <printOptions/>
  <pageMargins left="0.75" right="0.75" top="1" bottom="1" header="0.5" footer="0.5"/>
  <pageSetup horizontalDpi="600" verticalDpi="600" orientation="landscape" paperSize="9" r:id="rId1"/>
  <headerFooter alignWithMargins="0">
    <oddHeader>&amp;Rระดับกรม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user</cp:lastModifiedBy>
  <cp:lastPrinted>2009-09-03T02:25:59Z</cp:lastPrinted>
  <dcterms:created xsi:type="dcterms:W3CDTF">2008-12-16T09:46:27Z</dcterms:created>
  <dcterms:modified xsi:type="dcterms:W3CDTF">2009-10-26T11:27:21Z</dcterms:modified>
  <cp:category/>
  <cp:version/>
  <cp:contentType/>
  <cp:contentStatus/>
</cp:coreProperties>
</file>